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D3B1" lockStructure="1"/>
  <bookViews>
    <workbookView xWindow="0" yWindow="0" windowWidth="13995" windowHeight="12810" activeTab="1"/>
  </bookViews>
  <sheets>
    <sheet name="Pokyny pro vyplnění" sheetId="11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Pol'!$A$1:$X$145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4525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BA142" i="12" l="1"/>
  <c r="BA70" i="12"/>
  <c r="BA62" i="12"/>
  <c r="BA37" i="12"/>
  <c r="BA29" i="12"/>
  <c r="BA26" i="12"/>
  <c r="BA23" i="12"/>
  <c r="G9" i="12"/>
  <c r="M9" i="12" s="1"/>
  <c r="I9" i="12"/>
  <c r="K9" i="12"/>
  <c r="O9" i="12"/>
  <c r="Q9" i="12"/>
  <c r="V9" i="12"/>
  <c r="G14" i="12"/>
  <c r="I14" i="12"/>
  <c r="K14" i="12"/>
  <c r="O14" i="12"/>
  <c r="Q14" i="12"/>
  <c r="V14" i="12"/>
  <c r="G16" i="12"/>
  <c r="M16" i="12" s="1"/>
  <c r="I16" i="12"/>
  <c r="K16" i="12"/>
  <c r="O16" i="12"/>
  <c r="Q16" i="12"/>
  <c r="V16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2" i="12"/>
  <c r="M22" i="12" s="1"/>
  <c r="I22" i="12"/>
  <c r="K22" i="12"/>
  <c r="O22" i="12"/>
  <c r="Q22" i="12"/>
  <c r="V22" i="12"/>
  <c r="G25" i="12"/>
  <c r="M25" i="12" s="1"/>
  <c r="I25" i="12"/>
  <c r="K25" i="12"/>
  <c r="O25" i="12"/>
  <c r="Q25" i="12"/>
  <c r="V25" i="12"/>
  <c r="G28" i="12"/>
  <c r="M28" i="12" s="1"/>
  <c r="I28" i="12"/>
  <c r="K28" i="12"/>
  <c r="O28" i="12"/>
  <c r="Q28" i="12"/>
  <c r="V28" i="12"/>
  <c r="G36" i="12"/>
  <c r="M36" i="12" s="1"/>
  <c r="I36" i="12"/>
  <c r="K36" i="12"/>
  <c r="O36" i="12"/>
  <c r="Q36" i="12"/>
  <c r="V36" i="12"/>
  <c r="G39" i="12"/>
  <c r="M39" i="12" s="1"/>
  <c r="I39" i="12"/>
  <c r="K39" i="12"/>
  <c r="O39" i="12"/>
  <c r="Q39" i="12"/>
  <c r="V39" i="12"/>
  <c r="G42" i="12"/>
  <c r="M42" i="12" s="1"/>
  <c r="I42" i="12"/>
  <c r="K42" i="12"/>
  <c r="O42" i="12"/>
  <c r="Q42" i="12"/>
  <c r="V42" i="12"/>
  <c r="G45" i="12"/>
  <c r="M45" i="12" s="1"/>
  <c r="I45" i="12"/>
  <c r="K45" i="12"/>
  <c r="O45" i="12"/>
  <c r="Q45" i="12"/>
  <c r="V45" i="12"/>
  <c r="G49" i="12"/>
  <c r="M49" i="12" s="1"/>
  <c r="I49" i="12"/>
  <c r="K49" i="12"/>
  <c r="O49" i="12"/>
  <c r="Q49" i="12"/>
  <c r="V49" i="12"/>
  <c r="G53" i="12"/>
  <c r="M53" i="12" s="1"/>
  <c r="I53" i="12"/>
  <c r="K53" i="12"/>
  <c r="O53" i="12"/>
  <c r="Q53" i="12"/>
  <c r="V53" i="12"/>
  <c r="G55" i="12"/>
  <c r="M55" i="12" s="1"/>
  <c r="I55" i="12"/>
  <c r="K55" i="12"/>
  <c r="O55" i="12"/>
  <c r="Q55" i="12"/>
  <c r="V55" i="12"/>
  <c r="G57" i="12"/>
  <c r="M57" i="12" s="1"/>
  <c r="I57" i="12"/>
  <c r="K57" i="12"/>
  <c r="O57" i="12"/>
  <c r="Q57" i="12"/>
  <c r="V57" i="12"/>
  <c r="G61" i="12"/>
  <c r="I61" i="12"/>
  <c r="K61" i="12"/>
  <c r="M61" i="12"/>
  <c r="O61" i="12"/>
  <c r="Q61" i="12"/>
  <c r="V61" i="12"/>
  <c r="G64" i="12"/>
  <c r="I64" i="12"/>
  <c r="K64" i="12"/>
  <c r="M64" i="12"/>
  <c r="O64" i="12"/>
  <c r="Q64" i="12"/>
  <c r="V64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3" i="12"/>
  <c r="M73" i="12" s="1"/>
  <c r="M72" i="12" s="1"/>
  <c r="I73" i="12"/>
  <c r="I72" i="12" s="1"/>
  <c r="K73" i="12"/>
  <c r="K72" i="12" s="1"/>
  <c r="O73" i="12"/>
  <c r="O72" i="12" s="1"/>
  <c r="Q73" i="12"/>
  <c r="Q72" i="12" s="1"/>
  <c r="V73" i="12"/>
  <c r="V72" i="12" s="1"/>
  <c r="G77" i="12"/>
  <c r="M77" i="12" s="1"/>
  <c r="I77" i="12"/>
  <c r="K77" i="12"/>
  <c r="O77" i="12"/>
  <c r="Q77" i="12"/>
  <c r="V77" i="12"/>
  <c r="G80" i="12"/>
  <c r="M80" i="12" s="1"/>
  <c r="I80" i="12"/>
  <c r="K80" i="12"/>
  <c r="O80" i="12"/>
  <c r="O76" i="12" s="1"/>
  <c r="Q80" i="12"/>
  <c r="V80" i="12"/>
  <c r="G82" i="12"/>
  <c r="M82" i="12" s="1"/>
  <c r="I82" i="12"/>
  <c r="K82" i="12"/>
  <c r="O82" i="12"/>
  <c r="Q82" i="12"/>
  <c r="V82" i="12"/>
  <c r="G85" i="12"/>
  <c r="M85" i="12" s="1"/>
  <c r="I85" i="12"/>
  <c r="K85" i="12"/>
  <c r="O85" i="12"/>
  <c r="Q85" i="12"/>
  <c r="V85" i="12"/>
  <c r="G92" i="12"/>
  <c r="M92" i="12" s="1"/>
  <c r="I92" i="12"/>
  <c r="K92" i="12"/>
  <c r="O92" i="12"/>
  <c r="Q92" i="12"/>
  <c r="V92" i="12"/>
  <c r="G94" i="12"/>
  <c r="I94" i="12"/>
  <c r="K94" i="12"/>
  <c r="M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1" i="12"/>
  <c r="M101" i="12" s="1"/>
  <c r="I101" i="12"/>
  <c r="K101" i="12"/>
  <c r="O101" i="12"/>
  <c r="Q101" i="12"/>
  <c r="V101" i="12"/>
  <c r="G104" i="12"/>
  <c r="M104" i="12" s="1"/>
  <c r="I104" i="12"/>
  <c r="K104" i="12"/>
  <c r="O104" i="12"/>
  <c r="Q104" i="12"/>
  <c r="V104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I115" i="12"/>
  <c r="K115" i="12"/>
  <c r="M115" i="12"/>
  <c r="O115" i="12"/>
  <c r="Q115" i="12"/>
  <c r="V115" i="12"/>
  <c r="G117" i="12"/>
  <c r="M117" i="12" s="1"/>
  <c r="I117" i="12"/>
  <c r="K117" i="12"/>
  <c r="O117" i="12"/>
  <c r="Q117" i="12"/>
  <c r="V117" i="12"/>
  <c r="G120" i="12"/>
  <c r="I120" i="12"/>
  <c r="K120" i="12"/>
  <c r="M120" i="12"/>
  <c r="O120" i="12"/>
  <c r="Q120" i="12"/>
  <c r="V120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G127" i="12"/>
  <c r="M127" i="12" s="1"/>
  <c r="I127" i="12"/>
  <c r="K127" i="12"/>
  <c r="O127" i="12"/>
  <c r="Q127" i="12"/>
  <c r="V127" i="12"/>
  <c r="G128" i="12"/>
  <c r="M128" i="12" s="1"/>
  <c r="I128" i="12"/>
  <c r="K128" i="12"/>
  <c r="O128" i="12"/>
  <c r="Q128" i="12"/>
  <c r="V128" i="12"/>
  <c r="G129" i="12"/>
  <c r="M129" i="12" s="1"/>
  <c r="I129" i="12"/>
  <c r="K129" i="12"/>
  <c r="O129" i="12"/>
  <c r="Q129" i="12"/>
  <c r="V129" i="12"/>
  <c r="G131" i="12"/>
  <c r="M131" i="12" s="1"/>
  <c r="M130" i="12" s="1"/>
  <c r="I131" i="12"/>
  <c r="I130" i="12" s="1"/>
  <c r="K131" i="12"/>
  <c r="K130" i="12" s="1"/>
  <c r="O131" i="12"/>
  <c r="O130" i="12" s="1"/>
  <c r="Q131" i="12"/>
  <c r="Q130" i="12" s="1"/>
  <c r="V131" i="12"/>
  <c r="V130" i="12" s="1"/>
  <c r="Q133" i="12"/>
  <c r="G134" i="12"/>
  <c r="G133" i="12" s="1"/>
  <c r="I55" i="1" s="1"/>
  <c r="I17" i="1" s="1"/>
  <c r="I134" i="12"/>
  <c r="I133" i="12" s="1"/>
  <c r="K134" i="12"/>
  <c r="K133" i="12" s="1"/>
  <c r="O134" i="12"/>
  <c r="O133" i="12" s="1"/>
  <c r="Q134" i="12"/>
  <c r="V134" i="12"/>
  <c r="V133" i="12" s="1"/>
  <c r="G136" i="12"/>
  <c r="M136" i="12" s="1"/>
  <c r="M135" i="12" s="1"/>
  <c r="I136" i="12"/>
  <c r="I135" i="12" s="1"/>
  <c r="K136" i="12"/>
  <c r="K135" i="12" s="1"/>
  <c r="O136" i="12"/>
  <c r="O135" i="12" s="1"/>
  <c r="Q136" i="12"/>
  <c r="Q135" i="12" s="1"/>
  <c r="V136" i="12"/>
  <c r="V135" i="12" s="1"/>
  <c r="G139" i="12"/>
  <c r="M139" i="12" s="1"/>
  <c r="M138" i="12" s="1"/>
  <c r="I139" i="12"/>
  <c r="I138" i="12" s="1"/>
  <c r="K139" i="12"/>
  <c r="K138" i="12" s="1"/>
  <c r="O139" i="12"/>
  <c r="O138" i="12" s="1"/>
  <c r="Q139" i="12"/>
  <c r="Q138" i="12" s="1"/>
  <c r="V139" i="12"/>
  <c r="V138" i="12" s="1"/>
  <c r="V140" i="12"/>
  <c r="G141" i="12"/>
  <c r="G140" i="12" s="1"/>
  <c r="I141" i="12"/>
  <c r="I140" i="12" s="1"/>
  <c r="K141" i="12"/>
  <c r="K140" i="12" s="1"/>
  <c r="O141" i="12"/>
  <c r="O140" i="12" s="1"/>
  <c r="Q141" i="12"/>
  <c r="Q140" i="12" s="1"/>
  <c r="V141" i="12"/>
  <c r="AF144" i="12"/>
  <c r="G42" i="1" s="1"/>
  <c r="I20" i="1"/>
  <c r="H40" i="1"/>
  <c r="I40" i="1" s="1"/>
  <c r="G72" i="12" l="1"/>
  <c r="I51" i="1" s="1"/>
  <c r="G138" i="12"/>
  <c r="I56" i="1" s="1"/>
  <c r="I18" i="1" s="1"/>
  <c r="G135" i="12"/>
  <c r="I57" i="1" s="1"/>
  <c r="I19" i="1" s="1"/>
  <c r="Q76" i="12"/>
  <c r="M141" i="12"/>
  <c r="M140" i="12" s="1"/>
  <c r="K8" i="12"/>
  <c r="I8" i="12"/>
  <c r="M76" i="12"/>
  <c r="O84" i="12"/>
  <c r="K76" i="12"/>
  <c r="AE144" i="12"/>
  <c r="F42" i="1" s="1"/>
  <c r="H42" i="1" s="1"/>
  <c r="I42" i="1" s="1"/>
  <c r="M134" i="12"/>
  <c r="M133" i="12" s="1"/>
  <c r="I76" i="12"/>
  <c r="V8" i="12"/>
  <c r="Q84" i="12"/>
  <c r="G76" i="12"/>
  <c r="I52" i="1" s="1"/>
  <c r="Q8" i="12"/>
  <c r="O8" i="12"/>
  <c r="V84" i="12"/>
  <c r="K84" i="12"/>
  <c r="I84" i="12"/>
  <c r="V76" i="12"/>
  <c r="G39" i="1"/>
  <c r="G43" i="1" s="1"/>
  <c r="A25" i="1" s="1"/>
  <c r="G26" i="1" s="1"/>
  <c r="G41" i="1"/>
  <c r="M84" i="12"/>
  <c r="G8" i="12"/>
  <c r="G84" i="12"/>
  <c r="I53" i="1" s="1"/>
  <c r="G130" i="12"/>
  <c r="I54" i="1" s="1"/>
  <c r="M14" i="12"/>
  <c r="M8" i="12" s="1"/>
  <c r="J28" i="1"/>
  <c r="J26" i="1"/>
  <c r="G38" i="1"/>
  <c r="F38" i="1"/>
  <c r="J23" i="1"/>
  <c r="J24" i="1"/>
  <c r="J25" i="1"/>
  <c r="J27" i="1"/>
  <c r="E24" i="1"/>
  <c r="E26" i="1"/>
  <c r="F39" i="1" l="1"/>
  <c r="H39" i="1" s="1"/>
  <c r="H43" i="1" s="1"/>
  <c r="F41" i="1"/>
  <c r="H41" i="1" s="1"/>
  <c r="I41" i="1" s="1"/>
  <c r="G144" i="12"/>
  <c r="I50" i="1"/>
  <c r="A26" i="1"/>
  <c r="F43" i="1" l="1"/>
  <c r="A23" i="1" s="1"/>
  <c r="I58" i="1"/>
  <c r="I16" i="1"/>
  <c r="I21" i="1" s="1"/>
  <c r="I39" i="1"/>
  <c r="I43" i="1" s="1"/>
  <c r="G28" i="1" l="1"/>
  <c r="J40" i="1"/>
  <c r="J42" i="1"/>
  <c r="J41" i="1"/>
  <c r="J39" i="1"/>
  <c r="J43" i="1" s="1"/>
  <c r="J57" i="1"/>
  <c r="J55" i="1"/>
  <c r="J50" i="1"/>
  <c r="J51" i="1"/>
  <c r="J54" i="1"/>
  <c r="J56" i="1"/>
  <c r="J52" i="1"/>
  <c r="J53" i="1"/>
  <c r="A24" i="1"/>
  <c r="G24" i="1"/>
  <c r="A27" i="1" s="1"/>
  <c r="J58" i="1" l="1"/>
  <c r="G29" i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Kalabis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<sst xmlns="http://schemas.openxmlformats.org/spreadsheetml/2006/main" count="724" uniqueCount="294">
  <si>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</si>
  <si>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</si>
  <si>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</si>
  <si>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</si>
  <si>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</si>
  <si>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</si>
  <si>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</si>
  <si>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</si>
  <si>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</si>
  <si>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</si>
  <si>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</si>
  <si>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</si>
  <si>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</si>
  <si>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</si>
  <si>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</si>
  <si>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</si>
  <si>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</si>
  <si>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</si>
  <si>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</si>
  <si>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</si>
  <si>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</si>
  <si>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</si>
  <si>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</si>
  <si>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</si>
  <si>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</si>
  <si>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</si>
  <si>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</si>
  <si>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</si>
  <si>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</si>
  <si>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</si>
  <si>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</si>
  <si>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</si>
  <si>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</si>
  <si>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</si>
  <si>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</si>
  <si>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</si>
  <si>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</si>
  <si>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</si>
  <si>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</si>
  <si>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</si>
  <si>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</si>
  <si>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</si>
  <si>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</si>
  <si>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</si>
  <si>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Přípojky</t>
  </si>
  <si>
    <t>Splašková kanalizace</t>
  </si>
  <si>
    <t>Objekt:</t>
  </si>
  <si>
    <t>Rozpočet:</t>
  </si>
  <si>
    <t>12/2019</t>
  </si>
  <si>
    <t>Připojení objektu ZUŠ na splaškovou kanalizaci</t>
  </si>
  <si>
    <t>vzor</t>
  </si>
  <si>
    <t>12345678</t>
  </si>
  <si>
    <t>Stavba</t>
  </si>
  <si>
    <t>Stavební objekt</t>
  </si>
  <si>
    <t>Celkem za stavbu</t>
  </si>
  <si>
    <t>CZK</t>
  </si>
  <si>
    <t>Rekapitulace dílů</t>
  </si>
  <si>
    <t>Typ dílu</t>
  </si>
  <si>
    <t>Zemní práce</t>
  </si>
  <si>
    <t>4</t>
  </si>
  <si>
    <t>Vodorovné konstrukce</t>
  </si>
  <si>
    <t>5</t>
  </si>
  <si>
    <t>Komunikace</t>
  </si>
  <si>
    <t>8</t>
  </si>
  <si>
    <t>Trubní vedení</t>
  </si>
  <si>
    <t>99</t>
  </si>
  <si>
    <t>Staveništní přesun hmot</t>
  </si>
  <si>
    <t>721</t>
  </si>
  <si>
    <t>Vnitřní kanalizace</t>
  </si>
  <si>
    <t>M46</t>
  </si>
  <si>
    <t>Zemní práce při montážích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</si>
  <si>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</si>
  <si>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</si>
  <si>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</si>
  <si>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</si>
  <si>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</si>
  <si>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</si>
  <si>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</si>
  <si>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</si>
  <si>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</si>
  <si>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</si>
  <si>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</si>
  <si>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</si>
  <si>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</si>
  <si>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</si>
  <si>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</si>
  <si>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</si>
  <si>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</si>
  <si>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</si>
  <si>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</si>
  <si>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</si>
  <si>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</si>
  <si>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</si>
  <si>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</si>
  <si>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</si>
  <si>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</si>
  <si>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</si>
  <si>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</si>
  <si>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</si>
  <si>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</si>
  <si>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</si>
  <si>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113106121R01</t>
  </si>
  <si>
    <t>Rozebrání dlažeb z betonových dlaždic na sucho vč.obrubníků</t>
  </si>
  <si>
    <t>m2</t>
  </si>
  <si>
    <t>Vlastní</t>
  </si>
  <si>
    <t>RTS 19/ II</t>
  </si>
  <si>
    <t>Práce</t>
  </si>
  <si>
    <t>POL1_</t>
  </si>
  <si>
    <t>větev A : 1,0*1,0</t>
  </si>
  <si>
    <t>VV</t>
  </si>
  <si>
    <t>větev B : 2,5*1,0</t>
  </si>
  <si>
    <t>větev D : 1,0*1,0</t>
  </si>
  <si>
    <t>Mezisoučet</t>
  </si>
  <si>
    <t>113106231R01</t>
  </si>
  <si>
    <t>Rozebrání dlažeb ze zámkové dlažby v kamenivu vč.obrubníků</t>
  </si>
  <si>
    <t>větev C : 2,0*5,0</t>
  </si>
  <si>
    <t>113107520R00</t>
  </si>
  <si>
    <t>Odstranění podkladů nebo krytů z kameniva hrubého drceného, v ploše jednotlivě do 50 m2, tloušťka vrstvy 200 mm</t>
  </si>
  <si>
    <t>822-1</t>
  </si>
  <si>
    <t>Odkaz na mn. položky pořadí 1 : 4,50000</t>
  </si>
  <si>
    <t>Odkaz na mn. položky pořadí 2 : 10,00000</t>
  </si>
  <si>
    <t>120001101R01</t>
  </si>
  <si>
    <t>m3</t>
  </si>
  <si>
    <t>121101101R00</t>
  </si>
  <si>
    <t>Sejmutí ornice s přemístěním na vzdálenost do 50 m</t>
  </si>
  <si>
    <t>800-1</t>
  </si>
  <si>
    <t>SPI</t>
  </si>
  <si>
    <t>96*1,0*0,1</t>
  </si>
  <si>
    <t>131201201R00</t>
  </si>
  <si>
    <t>Hloubení zapažených jam a zářezů do 100 m3, v hornině 3, převážně ručně</t>
  </si>
  <si>
    <t>s urovnáním dna do předepsaného profilu a spádu, s případně nutným přemístěním výkopku ve výkopišti a dále buď s přemístěním výkopku na přilehlém terénu na vzdálenost do 3 m od kraje jámy nebo s naložením na dopravní prostředek</t>
  </si>
  <si>
    <t>šachty Š1 - Š3 : 3*(1,0*1,0*1,0)</t>
  </si>
  <si>
    <t>131201209R00</t>
  </si>
  <si>
    <t xml:space="preserve">Hloubení zapažených jam a zářezů příplatek za lepivost, v hornině 3,  </t>
  </si>
  <si>
    <t>Odkaz na mn. položky pořadí 6 : 3,00000</t>
  </si>
  <si>
    <t>132101210R00</t>
  </si>
  <si>
    <t xml:space="preserve">Hloubení rýh šířky přes 60 do 200 cm do 50 m3, v hornině 1-2, hloubení strojně </t>
  </si>
  <si>
    <t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</si>
  <si>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větev A : 50,0*(0,8*0,8)</t>
  </si>
  <si>
    <t>větev B : 7,0*(0,8*0,8)</t>
  </si>
  <si>
    <t>větev C : 30,0*(0,8*0,8)</t>
  </si>
  <si>
    <t>větev D : 7,0*(0,8*0,8)</t>
  </si>
  <si>
    <t>větev Š3 - RŠP : 2,0*(0,8*0,8)</t>
  </si>
  <si>
    <t>132201219R00</t>
  </si>
  <si>
    <t xml:space="preserve">Hloubení rýh šířky přes 60 do 200 cm příplatek za lepivost, v hornině 3,  </t>
  </si>
  <si>
    <t>Odkaz na mn. položky pořadí 8 : 61,44000</t>
  </si>
  <si>
    <t>151101101R00</t>
  </si>
  <si>
    <t>Zřízení pažení a rozepření stěn rýh příložné  pro jakoukoliv mezerovitost, hloubky do 2 m</t>
  </si>
  <si>
    <t>pro podzemní vedení pro všechny šířky rýhy,</t>
  </si>
  <si>
    <t>větve : 96,0*0,8*2</t>
  </si>
  <si>
    <t>151101111R00</t>
  </si>
  <si>
    <t>Odstranění pažení a rozepření rýh příložné , hloubky do 2 m</t>
  </si>
  <si>
    <t>pro podzemní vedení s uložením materiálu na vzdálenost do 3 m od kraje výkopu,</t>
  </si>
  <si>
    <t>Odkaz na mn. položky pořadí 10 : 153,60000</t>
  </si>
  <si>
    <t>162201102R00</t>
  </si>
  <si>
    <t>Vodorovné přemístění výkopku z horniny 1 až 4, na vzdálenost přes 20  do 50 m</t>
  </si>
  <si>
    <t>po suchu, bez naložení výkopku, avšak se složením bez rozhrnutí, zpáteční cesta vozidla.</t>
  </si>
  <si>
    <t>162701105R00</t>
  </si>
  <si>
    <t>Vodorovné přemístění výkopku z horniny 1 až 4, na vzdálenost přes 9 000  do 10 000 m</t>
  </si>
  <si>
    <t>Odkaz na mn. položky pořadí 12 : 64,44000</t>
  </si>
  <si>
    <t>Odkaz na mn. položky pořadí 16 : 30,72000*-1</t>
  </si>
  <si>
    <t>171201201R00</t>
  </si>
  <si>
    <t>Uložení sypaniny na dočasnou skládku tak, že na 1 m2 plochy připadá přes 2 m3 výkopku nebo ornice</t>
  </si>
  <si>
    <t>Odkaz na mn. položky pořadí 13 : 33,72000</t>
  </si>
  <si>
    <t>199000005R00</t>
  </si>
  <si>
    <t>Poplatky za skládku zeminy 1- 4</t>
  </si>
  <si>
    <t>t</t>
  </si>
  <si>
    <t>Odkaz na mn. položky pořadí 14 : 33,72000*1,6</t>
  </si>
  <si>
    <t>174101101R00</t>
  </si>
  <si>
    <t>Zásyp sypaninou se zhutněním jam, šachet, rýh nebo kolem objektů v těchto vykopávkách</t>
  </si>
  <si>
    <t>z jakékoliv horniny s uložením výkopku po vrstvách,</t>
  </si>
  <si>
    <t>včetně přemístění materiálu pro zásyp ze vzdálenosti do 10 m od okraje zásypu</t>
  </si>
  <si>
    <t>POP</t>
  </si>
  <si>
    <t>96,0*0,8*0,4</t>
  </si>
  <si>
    <t>175101101RT2</t>
  </si>
  <si>
    <t>Obsyp potrubí bez prohození sypaniny, s dodáním štěrkopísku frakce 0 - 22 mm</t>
  </si>
  <si>
    <t>sypaninou z vhodných hornin tř. 1 - 4 nebo materiálem připraveným podél výkopu ve vzdálenosti do 3 m od jeho kraje, pro jakoukoliv hloubku výkopu a jakoukoliv míru zhutnění,</t>
  </si>
  <si>
    <t>96,0*0,8*0,25</t>
  </si>
  <si>
    <t>180402111R00</t>
  </si>
  <si>
    <t>Založení trávníku parkový trávník, výsevem, v rovině nebo na svahu do 1:5</t>
  </si>
  <si>
    <t>823-1</t>
  </si>
  <si>
    <t>na půdě předem připravené s pokosením, naložením, odvozem odpadu do 20 km a se složením,</t>
  </si>
  <si>
    <t>96,0*1,5</t>
  </si>
  <si>
    <t>00572400R</t>
  </si>
  <si>
    <t>směs travní parková, pro běžnou zátěž</t>
  </si>
  <si>
    <t>kg</t>
  </si>
  <si>
    <t>SPCM</t>
  </si>
  <si>
    <t>Specifikace</t>
  </si>
  <si>
    <t>POL3_</t>
  </si>
  <si>
    <t>Odkaz na mn. položky pořadí 18 : 144,00000*0,02</t>
  </si>
  <si>
    <t>181301101R00</t>
  </si>
  <si>
    <t>Rozprostření a urovnání ornice v rovině v souvislé ploše do 500 m2, tloušťka vrstvy do 100 mm</t>
  </si>
  <si>
    <t>s případným nutným přemístěním hromad nebo dočasných skládek na místo potřeby ze vzdálenosti do 30 m, v rovině nebo ve svahu do 1 : 5,</t>
  </si>
  <si>
    <t>96,0*1,0</t>
  </si>
  <si>
    <t>451573111R00</t>
  </si>
  <si>
    <t>Lože pod potrubí, stoky a drobné objekty z písku a štěrkopísku  do 65 mm</t>
  </si>
  <si>
    <t>827-1</t>
  </si>
  <si>
    <t>v otevřeném výkopu,</t>
  </si>
  <si>
    <t>96,0*0,8*0,1</t>
  </si>
  <si>
    <t>564851111RT2</t>
  </si>
  <si>
    <t>Podklad ze štěrkodrti s rozprostřením a zhutněním frakce 0-32 mm, tloušťka po zhutnění 150 mm</t>
  </si>
  <si>
    <t>596811111R01</t>
  </si>
  <si>
    <t>Kladení dlaždic kom.pro pěší, lože z kameniva těž., materiál stávající, vč. případného doplnění obrubníků</t>
  </si>
  <si>
    <t>596215021R01</t>
  </si>
  <si>
    <t>Kladení zámkové dlažby tl. 6 cm do drtě tl. 4 cm, materiál stávající, vč.případného doplnění obrubníků</t>
  </si>
  <si>
    <t>871313121R00</t>
  </si>
  <si>
    <t>Montáž potrubí z trub z plastů těsněných gumovým kroužkem  DN 150 mm</t>
  </si>
  <si>
    <t>m</t>
  </si>
  <si>
    <t>v otevřeném výkopu ve sklonu do 20 %,</t>
  </si>
  <si>
    <t>větev B : 7,0</t>
  </si>
  <si>
    <t>větev C : 30,0</t>
  </si>
  <si>
    <t>větev D : 7,0</t>
  </si>
  <si>
    <t>větev Š3-RŠP : 2,0</t>
  </si>
  <si>
    <t>28611142.AR</t>
  </si>
  <si>
    <t>trubka plastová kanalizační PVC; hladká, s hrdlem; Sn 4 kN/m2; D = 110,0 mm; s = 3,20 mm; l = 2000,0 mm</t>
  </si>
  <si>
    <t>kus</t>
  </si>
  <si>
    <t>větev B : 1</t>
  </si>
  <si>
    <t>28611144.AR</t>
  </si>
  <si>
    <t>trubka plastová kanalizační PVC; hladká, s hrdlem; Sn 4 kN/m2; D = 110,0 mm; s = 3,20 mm; l = 5000,0 mm</t>
  </si>
  <si>
    <t>28611151.AR</t>
  </si>
  <si>
    <t>trubka plastová kanalizační PVC; hladká, s hrdlem; Sn 4 kN/m2; D = 160,0 mm; s = 4,00 mm; l = 1000,0 mm</t>
  </si>
  <si>
    <t>větev C : 1</t>
  </si>
  <si>
    <t>28611152.AR</t>
  </si>
  <si>
    <t>trubka plastová kanalizační PVC; hladká, s hrdlem; Sn 4 kN/m2; D = 160,0 mm; s = 4,00 mm; l = 2000,0 mm</t>
  </si>
  <si>
    <t>větev D : 1</t>
  </si>
  <si>
    <t>větev Š3-RŠP : 1</t>
  </si>
  <si>
    <t>28611154.AR</t>
  </si>
  <si>
    <t>trubka plastová kanalizační PVC; hladká, s hrdlem; Sn 4 kN/m2; D = 160,0 mm; s = 4,00 mm; l = 5000,0 mm</t>
  </si>
  <si>
    <t>větev C : 6</t>
  </si>
  <si>
    <t>871353121R00</t>
  </si>
  <si>
    <t>Montáž potrubí z trub z plastů těsněných gumovým kroužkem  DN 200 mm</t>
  </si>
  <si>
    <t>větev A : 50</t>
  </si>
  <si>
    <t>28611156.AR</t>
  </si>
  <si>
    <t>trubka plastová kanalizační PVC; hladká, s hrdlem; Sn 4 kN/m2; D = 200,0 mm; s = 4,90 mm; l = 1000,0 mm</t>
  </si>
  <si>
    <t>větev A : 1</t>
  </si>
  <si>
    <t>28611159.AR</t>
  </si>
  <si>
    <t>trubka plastová kanalizační PVC; hladká, s hrdlem; Sn 4 kN/m2; D = 200,0 mm; s = 4,90 mm; l = 5000,0 mm</t>
  </si>
  <si>
    <t>větev A : 10</t>
  </si>
  <si>
    <t>877313123R00</t>
  </si>
  <si>
    <t>Montáž tvarovek na potrubí z trub z plastů těsněných gumovým kroužkem jednoosých DN 150 mm</t>
  </si>
  <si>
    <t>28651652.AR</t>
  </si>
  <si>
    <t>koleno PVC; 45,0 °; D = 110,0 mm; s 1 hrdlem</t>
  </si>
  <si>
    <t>28651662.AR</t>
  </si>
  <si>
    <t>koleno PVC; 45,0 °; D = 160,0 mm; s 1 hrdlem</t>
  </si>
  <si>
    <t>větev C a D : 1+1</t>
  </si>
  <si>
    <t>877353121R00</t>
  </si>
  <si>
    <t>Montáž tvarovek na potrubí z trub z plastů těsněných gumovým kroužkem odbočných DN 200 mm</t>
  </si>
  <si>
    <t>napojení b1 a b2 : 1+1</t>
  </si>
  <si>
    <t>28651705.AR</t>
  </si>
  <si>
    <t>odbočka PVC; 45,0 °; d1 = 160 mm; d2 = 160 mm; l = 410 mm; hladká, hrdlovaná; DN 150,0 mm; DN2 150 mm</t>
  </si>
  <si>
    <t>28651706.AR</t>
  </si>
  <si>
    <t>odbočka PVC; 45,0 °; d1 = 200 mm; d2 = 110 mm; l = 380 mm; hladká, hrdlovaná; DN 200,0 mm; DN2 100 mm</t>
  </si>
  <si>
    <t>89443211R01</t>
  </si>
  <si>
    <t>D+M plastové šachty revizní prům.315 mm, poklop plast 1,5 t, hl. do 1 m</t>
  </si>
  <si>
    <t>Indiv</t>
  </si>
  <si>
    <t>28650R1</t>
  </si>
  <si>
    <t>kpl</t>
  </si>
  <si>
    <t>Agregovaná položka</t>
  </si>
  <si>
    <t>POL2_</t>
  </si>
  <si>
    <t>28650R2</t>
  </si>
  <si>
    <t>28650R3</t>
  </si>
  <si>
    <t>28650R4</t>
  </si>
  <si>
    <t>Napojení kanalizace do stávající šachty RŠP</t>
  </si>
  <si>
    <t>28650R5</t>
  </si>
  <si>
    <t>998276101R00</t>
  </si>
  <si>
    <t>Přesun hmot pro trubní vedení z trub plastových nebo sklolaminátových v otevřeném výkopu</t>
  </si>
  <si>
    <t>Přesun hmot</t>
  </si>
  <si>
    <t>POL7_</t>
  </si>
  <si>
    <t>vodovodu nebo kanalizace ražené nebo hloubené (827 1.1, 827 1.9, 827 2.1, 827 2.9), drobných objektů</t>
  </si>
  <si>
    <t>721290112R01</t>
  </si>
  <si>
    <t>Zkouška těsnosti kanalizace vodou do DN 200, vč. šachet</t>
  </si>
  <si>
    <t>005121R01</t>
  </si>
  <si>
    <t>vč. zabezpečení výkopů (viz TZ)</t>
  </si>
  <si>
    <t>Soubor</t>
  </si>
  <si>
    <t>VRN</t>
  </si>
  <si>
    <t>POL99_8</t>
  </si>
  <si>
    <t>Veškeré náklady spojené s vybudováním, provozem a odstraněním zařízení staveniště.</t>
  </si>
  <si>
    <t>460490012R00</t>
  </si>
  <si>
    <t>Fólie výstražná z PVC, šířka 33 cm</t>
  </si>
  <si>
    <t>005111R01</t>
  </si>
  <si>
    <t>Vytyčení inženýrských sítí</t>
  </si>
  <si>
    <t>Zaměření a vytýčení stávajících inženýrských sítí v místě stavby z hlediska jejich ochrany při provádění stavby.</t>
  </si>
  <si>
    <t>SUM</t>
  </si>
  <si>
    <t>END</t>
  </si>
  <si>
    <t>Základní umělecká škola</t>
  </si>
  <si>
    <t>Tyršova 126/1</t>
  </si>
  <si>
    <t>793 95</t>
  </si>
  <si>
    <t>Město Albrechtice</t>
  </si>
  <si>
    <t>Příplatek za ztížení vykopávky v blízkosti vedení vč.případného zajištění vedení</t>
  </si>
  <si>
    <t>Přepojení jednotlivých větví na stávající potrubí vč. potřebných tvarovek</t>
  </si>
  <si>
    <t>Větev A - dle TZ (demontáž stáv.potrubí DN 110, průraz, izolace prostupu, zednické zapravení)</t>
  </si>
  <si>
    <t>Větev B - dle TZ (demontáž stáv.potrubí DN 50, průraz, izolace prostupu, zednické zapravení)</t>
  </si>
  <si>
    <t>Odvoz a likvidace obsahu stávajícího septiku vč. zajištění poklopu proti vniknutí</t>
  </si>
  <si>
    <t>v otevřeném výkopu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</si>
</sst>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G6" sqref="G6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6" t="s">
        <v>39</v>
      </c>
      <c r="B2" s="196"/>
      <c r="C2" s="196"/>
      <c r="D2" s="196"/>
      <c r="E2" s="196"/>
      <c r="F2" s="196"/>
      <c r="G2" s="196"/>
    </row>
  </sheetData>
  <sheetProtection algorithmName="SHA-512" hashValue="TqJ3C0xvJ8J8/sf1IaqJJLHVNULwwcTLm0YfJF7s2LAhm+VgEemstibyZxD4qL2e9P24cAa+zYKkMFuorII3xA==" saltValue="47vhgeoJM1tv3hHqIVLZNg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1"/>
  <sheetViews>
    <sheetView showGridLines="0" tabSelected="1" topLeftCell="B11" zoomScaleNormal="100" zoomScaleSheetLayoutView="75" workbookViewId="0">
      <selection activeCell="G26" sqref="G26:I26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2" t="s">
        <v>41</v>
      </c>
      <c r="C1" s="233"/>
      <c r="D1" s="233"/>
      <c r="E1" s="233"/>
      <c r="F1" s="233"/>
      <c r="G1" s="233"/>
      <c r="H1" s="233"/>
      <c r="I1" s="233"/>
      <c r="J1" s="234"/>
    </row>
    <row r="2" spans="1:15" ht="36" customHeight="1" x14ac:dyDescent="0.2">
      <c r="A2" s="2"/>
      <c r="B2" s="78" t="s">
        <v>22</v>
      </c>
      <c r="C2" s="79"/>
      <c r="D2" s="80" t="s">
        <v>48</v>
      </c>
      <c r="E2" s="238" t="s">
        <v>49</v>
      </c>
      <c r="F2" s="239"/>
      <c r="G2" s="239"/>
      <c r="H2" s="239"/>
      <c r="I2" s="239"/>
      <c r="J2" s="240"/>
      <c r="O2" s="1"/>
    </row>
    <row r="3" spans="1:15" ht="27" customHeight="1" x14ac:dyDescent="0.2">
      <c r="A3" s="2"/>
      <c r="B3" s="81" t="s">
        <v>46</v>
      </c>
      <c r="C3" s="79"/>
      <c r="D3" s="82" t="s">
        <v>43</v>
      </c>
      <c r="E3" s="241" t="s">
        <v>45</v>
      </c>
      <c r="F3" s="242"/>
      <c r="G3" s="242"/>
      <c r="H3" s="242"/>
      <c r="I3" s="242"/>
      <c r="J3" s="243"/>
    </row>
    <row r="4" spans="1:15" ht="23.25" customHeight="1" x14ac:dyDescent="0.2">
      <c r="A4" s="76">
        <v>697</v>
      </c>
      <c r="B4" s="83" t="s">
        <v>47</v>
      </c>
      <c r="C4" s="84"/>
      <c r="D4" s="85" t="s">
        <v>43</v>
      </c>
      <c r="E4" s="221" t="s">
        <v>44</v>
      </c>
      <c r="F4" s="222"/>
      <c r="G4" s="222"/>
      <c r="H4" s="222"/>
      <c r="I4" s="222"/>
      <c r="J4" s="223"/>
    </row>
    <row r="5" spans="1:15" ht="24" customHeight="1" x14ac:dyDescent="0.2">
      <c r="A5" s="2"/>
      <c r="B5" s="31" t="s">
        <v>42</v>
      </c>
      <c r="D5" s="226" t="s">
        <v>284</v>
      </c>
      <c r="E5" s="227"/>
      <c r="F5" s="227"/>
      <c r="G5" s="227"/>
      <c r="H5" s="18" t="s">
        <v>40</v>
      </c>
      <c r="I5" s="86"/>
      <c r="J5" s="8"/>
    </row>
    <row r="6" spans="1:15" ht="15.75" customHeight="1" x14ac:dyDescent="0.2">
      <c r="A6" s="2"/>
      <c r="B6" s="28"/>
      <c r="C6" s="55"/>
      <c r="D6" s="228" t="s">
        <v>285</v>
      </c>
      <c r="E6" s="229"/>
      <c r="F6" s="229"/>
      <c r="G6" s="229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 t="s">
        <v>286</v>
      </c>
      <c r="E7" s="230" t="s">
        <v>287</v>
      </c>
      <c r="F7" s="231"/>
      <c r="G7" s="231"/>
      <c r="H7" s="24"/>
      <c r="I7" s="23"/>
      <c r="J7" s="34"/>
    </row>
    <row r="8" spans="1:15" ht="24" hidden="1" customHeight="1" x14ac:dyDescent="0.2">
      <c r="A8" s="2"/>
      <c r="B8" s="31" t="s">
        <v>20</v>
      </c>
      <c r="D8" s="77" t="s">
        <v>50</v>
      </c>
      <c r="H8" s="18" t="s">
        <v>40</v>
      </c>
      <c r="I8" s="86" t="s">
        <v>51</v>
      </c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5"/>
      <c r="E11" s="245"/>
      <c r="F11" s="245"/>
      <c r="G11" s="245"/>
      <c r="H11" s="18" t="s">
        <v>40</v>
      </c>
      <c r="I11" s="88"/>
      <c r="J11" s="8"/>
    </row>
    <row r="12" spans="1:15" ht="15.75" customHeight="1" x14ac:dyDescent="0.2">
      <c r="A12" s="2"/>
      <c r="B12" s="28"/>
      <c r="C12" s="55"/>
      <c r="D12" s="220"/>
      <c r="E12" s="220"/>
      <c r="F12" s="220"/>
      <c r="G12" s="220"/>
      <c r="H12" s="18" t="s">
        <v>34</v>
      </c>
      <c r="I12" s="89"/>
      <c r="J12" s="8"/>
    </row>
    <row r="13" spans="1:15" ht="15.75" customHeight="1" x14ac:dyDescent="0.2">
      <c r="A13" s="2"/>
      <c r="B13" s="29"/>
      <c r="C13" s="56"/>
      <c r="D13" s="87"/>
      <c r="E13" s="224"/>
      <c r="F13" s="225"/>
      <c r="G13" s="225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4"/>
      <c r="F15" s="244"/>
      <c r="G15" s="246"/>
      <c r="H15" s="246"/>
      <c r="I15" s="246" t="s">
        <v>29</v>
      </c>
      <c r="J15" s="247"/>
    </row>
    <row r="16" spans="1:15" ht="23.25" customHeight="1" x14ac:dyDescent="0.2">
      <c r="A16" s="142" t="s">
        <v>24</v>
      </c>
      <c r="B16" s="38" t="s">
        <v>24</v>
      </c>
      <c r="C16" s="62"/>
      <c r="D16" s="63"/>
      <c r="E16" s="209"/>
      <c r="F16" s="210"/>
      <c r="G16" s="209"/>
      <c r="H16" s="210"/>
      <c r="I16" s="209">
        <f>SUMIF(F50:F57,A16,I50:I57)+SUMIF(F50:F57,"PSU",I50:I57)</f>
        <v>0</v>
      </c>
      <c r="J16" s="211"/>
    </row>
    <row r="17" spans="1:10" ht="23.25" customHeight="1" x14ac:dyDescent="0.2">
      <c r="A17" s="142" t="s">
        <v>25</v>
      </c>
      <c r="B17" s="38" t="s">
        <v>25</v>
      </c>
      <c r="C17" s="62"/>
      <c r="D17" s="63"/>
      <c r="E17" s="209"/>
      <c r="F17" s="210"/>
      <c r="G17" s="209"/>
      <c r="H17" s="210"/>
      <c r="I17" s="209">
        <f>SUMIF(F50:F57,A17,I50:I57)</f>
        <v>0</v>
      </c>
      <c r="J17" s="211"/>
    </row>
    <row r="18" spans="1:10" ht="23.25" customHeight="1" x14ac:dyDescent="0.2">
      <c r="A18" s="142" t="s">
        <v>26</v>
      </c>
      <c r="B18" s="38" t="s">
        <v>26</v>
      </c>
      <c r="C18" s="62"/>
      <c r="D18" s="63"/>
      <c r="E18" s="209"/>
      <c r="F18" s="210"/>
      <c r="G18" s="209"/>
      <c r="H18" s="210"/>
      <c r="I18" s="209">
        <f>SUMIF(F50:F57,A18,I50:I57)</f>
        <v>0</v>
      </c>
      <c r="J18" s="211"/>
    </row>
    <row r="19" spans="1:10" ht="23.25" customHeight="1" x14ac:dyDescent="0.2">
      <c r="A19" s="142" t="s">
        <v>71</v>
      </c>
      <c r="B19" s="38" t="s">
        <v>27</v>
      </c>
      <c r="C19" s="62"/>
      <c r="D19" s="63"/>
      <c r="E19" s="209"/>
      <c r="F19" s="210"/>
      <c r="G19" s="209"/>
      <c r="H19" s="210"/>
      <c r="I19" s="209">
        <f>SUMIF(F50:F57,A19,I50:I57)</f>
        <v>0</v>
      </c>
      <c r="J19" s="211"/>
    </row>
    <row r="20" spans="1:10" ht="23.25" customHeight="1" x14ac:dyDescent="0.2">
      <c r="A20" s="142" t="s">
        <v>72</v>
      </c>
      <c r="B20" s="38" t="s">
        <v>28</v>
      </c>
      <c r="C20" s="62"/>
      <c r="D20" s="63"/>
      <c r="E20" s="209"/>
      <c r="F20" s="210"/>
      <c r="G20" s="209"/>
      <c r="H20" s="210"/>
      <c r="I20" s="209">
        <f>SUMIF(F50:F57,A20,I50:I57)</f>
        <v>0</v>
      </c>
      <c r="J20" s="211"/>
    </row>
    <row r="21" spans="1:10" ht="23.25" customHeight="1" x14ac:dyDescent="0.2">
      <c r="A21" s="2"/>
      <c r="B21" s="48" t="s">
        <v>29</v>
      </c>
      <c r="C21" s="64"/>
      <c r="D21" s="65"/>
      <c r="E21" s="212"/>
      <c r="F21" s="248"/>
      <c r="G21" s="212"/>
      <c r="H21" s="248"/>
      <c r="I21" s="212">
        <f>SUM(I16:J20)</f>
        <v>0</v>
      </c>
      <c r="J21" s="213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07">
        <v>0</v>
      </c>
      <c r="H23" s="208"/>
      <c r="I23" s="20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205">
        <f>A23</f>
        <v>0</v>
      </c>
      <c r="H24" s="206"/>
      <c r="I24" s="20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7">
        <f>I21</f>
        <v>0</v>
      </c>
      <c r="H25" s="208"/>
      <c r="I25" s="20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5">
        <f>A25</f>
        <v>0</v>
      </c>
      <c r="H26" s="236"/>
      <c r="I26" s="236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7">
        <f>CenaCelkem-(ZakladDPHSni+DPHSni+ZakladDPHZakl+DPHZakl)</f>
        <v>0</v>
      </c>
      <c r="H27" s="237"/>
      <c r="I27" s="237"/>
      <c r="J27" s="41" t="str">
        <f t="shared" si="0"/>
        <v>CZK</v>
      </c>
    </row>
    <row r="28" spans="1:10" ht="27.75" hidden="1" customHeight="1" thickBot="1" x14ac:dyDescent="0.25">
      <c r="A28" s="2"/>
      <c r="B28" s="116" t="s">
        <v>23</v>
      </c>
      <c r="C28" s="117"/>
      <c r="D28" s="117"/>
      <c r="E28" s="118"/>
      <c r="F28" s="119"/>
      <c r="G28" s="215">
        <f>ZakladDPHSniVypocet+ZakladDPHZaklVypocet</f>
        <v>0</v>
      </c>
      <c r="H28" s="215"/>
      <c r="I28" s="215"/>
      <c r="J28" s="12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6" t="s">
        <v>35</v>
      </c>
      <c r="C29" s="121"/>
      <c r="D29" s="121"/>
      <c r="E29" s="121"/>
      <c r="F29" s="122"/>
      <c r="G29" s="214">
        <f>A27</f>
        <v>0</v>
      </c>
      <c r="H29" s="214"/>
      <c r="I29" s="214"/>
      <c r="J29" s="123" t="s">
        <v>55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6"/>
      <c r="E34" s="217"/>
      <c r="G34" s="218"/>
      <c r="H34" s="219"/>
      <c r="I34" s="219"/>
      <c r="J34" s="25"/>
    </row>
    <row r="35" spans="1:10" ht="12.75" customHeight="1" x14ac:dyDescent="0.2">
      <c r="A35" s="2"/>
      <c r="B35" s="2"/>
      <c r="D35" s="204" t="s">
        <v>2</v>
      </c>
      <c r="E35" s="20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3" t="s">
        <v>16</v>
      </c>
      <c r="C37" s="94"/>
      <c r="D37" s="94"/>
      <c r="E37" s="94"/>
      <c r="F37" s="95"/>
      <c r="G37" s="95"/>
      <c r="H37" s="95"/>
      <c r="I37" s="95"/>
      <c r="J37" s="96"/>
    </row>
    <row r="38" spans="1:10" ht="25.5" hidden="1" customHeight="1" x14ac:dyDescent="0.2">
      <c r="A38" s="92" t="s">
        <v>37</v>
      </c>
      <c r="B38" s="97" t="s">
        <v>17</v>
      </c>
      <c r="C38" s="98" t="s">
        <v>5</v>
      </c>
      <c r="D38" s="98"/>
      <c r="E38" s="98"/>
      <c r="F38" s="99" t="str">
        <f>B23</f>
        <v>Základ pro sníženou DPH</v>
      </c>
      <c r="G38" s="99" t="str">
        <f>B25</f>
        <v>Základ pro základní DPH</v>
      </c>
      <c r="H38" s="100" t="s">
        <v>18</v>
      </c>
      <c r="I38" s="100" t="s">
        <v>1</v>
      </c>
      <c r="J38" s="101" t="s">
        <v>0</v>
      </c>
    </row>
    <row r="39" spans="1:10" ht="25.5" hidden="1" customHeight="1" x14ac:dyDescent="0.2">
      <c r="A39" s="92">
        <v>1</v>
      </c>
      <c r="B39" s="102" t="s">
        <v>52</v>
      </c>
      <c r="C39" s="199"/>
      <c r="D39" s="199"/>
      <c r="E39" s="199"/>
      <c r="F39" s="103">
        <f>'1 1 Pol'!AE144</f>
        <v>0</v>
      </c>
      <c r="G39" s="104">
        <f>'1 1 Pol'!AF144</f>
        <v>0</v>
      </c>
      <c r="H39" s="105">
        <f>(F39*SazbaDPH1/100)+(G39*SazbaDPH2/100)</f>
        <v>0</v>
      </c>
      <c r="I39" s="105">
        <f>F39+G39+H39</f>
        <v>0</v>
      </c>
      <c r="J39" s="106" t="str">
        <f>IF(CenaCelkemVypocet=0,"",I39/CenaCelkemVypocet*100)</f>
        <v/>
      </c>
    </row>
    <row r="40" spans="1:10" ht="25.5" hidden="1" customHeight="1" x14ac:dyDescent="0.2">
      <c r="A40" s="92">
        <v>2</v>
      </c>
      <c r="B40" s="107"/>
      <c r="C40" s="200" t="s">
        <v>53</v>
      </c>
      <c r="D40" s="200"/>
      <c r="E40" s="200"/>
      <c r="F40" s="108"/>
      <c r="G40" s="109"/>
      <c r="H40" s="109">
        <f>(F40*SazbaDPH1/100)+(G40*SazbaDPH2/100)</f>
        <v>0</v>
      </c>
      <c r="I40" s="109">
        <f>F40+G40+H40</f>
        <v>0</v>
      </c>
      <c r="J40" s="110" t="str">
        <f>IF(CenaCelkemVypocet=0,"",I40/CenaCelkemVypocet*100)</f>
        <v/>
      </c>
    </row>
    <row r="41" spans="1:10" ht="25.5" hidden="1" customHeight="1" x14ac:dyDescent="0.2">
      <c r="A41" s="92">
        <v>2</v>
      </c>
      <c r="B41" s="107" t="s">
        <v>43</v>
      </c>
      <c r="C41" s="200" t="s">
        <v>45</v>
      </c>
      <c r="D41" s="200"/>
      <c r="E41" s="200"/>
      <c r="F41" s="108">
        <f>'1 1 Pol'!AE144</f>
        <v>0</v>
      </c>
      <c r="G41" s="109">
        <f>'1 1 Pol'!AF144</f>
        <v>0</v>
      </c>
      <c r="H41" s="109">
        <f>(F41*SazbaDPH1/100)+(G41*SazbaDPH2/100)</f>
        <v>0</v>
      </c>
      <c r="I41" s="109">
        <f>F41+G41+H41</f>
        <v>0</v>
      </c>
      <c r="J41" s="110" t="str">
        <f>IF(CenaCelkemVypocet=0,"",I41/CenaCelkemVypocet*100)</f>
        <v/>
      </c>
    </row>
    <row r="42" spans="1:10" ht="25.5" hidden="1" customHeight="1" x14ac:dyDescent="0.2">
      <c r="A42" s="92">
        <v>3</v>
      </c>
      <c r="B42" s="111" t="s">
        <v>43</v>
      </c>
      <c r="C42" s="199" t="s">
        <v>44</v>
      </c>
      <c r="D42" s="199"/>
      <c r="E42" s="199"/>
      <c r="F42" s="112">
        <f>'1 1 Pol'!AE144</f>
        <v>0</v>
      </c>
      <c r="G42" s="105">
        <f>'1 1 Pol'!AF144</f>
        <v>0</v>
      </c>
      <c r="H42" s="105">
        <f>(F42*SazbaDPH1/100)+(G42*SazbaDPH2/100)</f>
        <v>0</v>
      </c>
      <c r="I42" s="105">
        <f>F42+G42+H42</f>
        <v>0</v>
      </c>
      <c r="J42" s="106" t="str">
        <f>IF(CenaCelkemVypocet=0,"",I42/CenaCelkemVypocet*100)</f>
        <v/>
      </c>
    </row>
    <row r="43" spans="1:10" ht="25.5" hidden="1" customHeight="1" x14ac:dyDescent="0.2">
      <c r="A43" s="92"/>
      <c r="B43" s="201" t="s">
        <v>54</v>
      </c>
      <c r="C43" s="202"/>
      <c r="D43" s="202"/>
      <c r="E43" s="203"/>
      <c r="F43" s="113">
        <f>SUMIF(A39:A42,"=1",F39:F42)</f>
        <v>0</v>
      </c>
      <c r="G43" s="114">
        <f>SUMIF(A39:A42,"=1",G39:G42)</f>
        <v>0</v>
      </c>
      <c r="H43" s="114">
        <f>SUMIF(A39:A42,"=1",H39:H42)</f>
        <v>0</v>
      </c>
      <c r="I43" s="114">
        <f>SUMIF(A39:A42,"=1",I39:I42)</f>
        <v>0</v>
      </c>
      <c r="J43" s="115">
        <f>SUMIF(A39:A42,"=1",J39:J42)</f>
        <v>0</v>
      </c>
    </row>
    <row r="47" spans="1:10" ht="15.75" x14ac:dyDescent="0.25">
      <c r="B47" s="124" t="s">
        <v>56</v>
      </c>
    </row>
    <row r="49" spans="1:10" ht="25.5" customHeight="1" x14ac:dyDescent="0.2">
      <c r="A49" s="126"/>
      <c r="B49" s="129" t="s">
        <v>17</v>
      </c>
      <c r="C49" s="129" t="s">
        <v>5</v>
      </c>
      <c r="D49" s="130"/>
      <c r="E49" s="130"/>
      <c r="F49" s="131" t="s">
        <v>57</v>
      </c>
      <c r="G49" s="131"/>
      <c r="H49" s="131"/>
      <c r="I49" s="131" t="s">
        <v>29</v>
      </c>
      <c r="J49" s="131" t="s">
        <v>0</v>
      </c>
    </row>
    <row r="50" spans="1:10" ht="36.75" customHeight="1" x14ac:dyDescent="0.2">
      <c r="A50" s="127"/>
      <c r="B50" s="132" t="s">
        <v>43</v>
      </c>
      <c r="C50" s="197" t="s">
        <v>58</v>
      </c>
      <c r="D50" s="198"/>
      <c r="E50" s="198"/>
      <c r="F50" s="138" t="s">
        <v>24</v>
      </c>
      <c r="G50" s="139"/>
      <c r="H50" s="139"/>
      <c r="I50" s="139">
        <f>'1 1 Pol'!G8</f>
        <v>0</v>
      </c>
      <c r="J50" s="136" t="str">
        <f>IF(I58=0,"",I50/I58*100)</f>
        <v/>
      </c>
    </row>
    <row r="51" spans="1:10" ht="36.75" customHeight="1" x14ac:dyDescent="0.2">
      <c r="A51" s="127"/>
      <c r="B51" s="132" t="s">
        <v>59</v>
      </c>
      <c r="C51" s="197" t="s">
        <v>60</v>
      </c>
      <c r="D51" s="198"/>
      <c r="E51" s="198"/>
      <c r="F51" s="138" t="s">
        <v>24</v>
      </c>
      <c r="G51" s="139"/>
      <c r="H51" s="139"/>
      <c r="I51" s="139">
        <f>'1 1 Pol'!G72</f>
        <v>0</v>
      </c>
      <c r="J51" s="136" t="str">
        <f>IF(I58=0,"",I51/I58*100)</f>
        <v/>
      </c>
    </row>
    <row r="52" spans="1:10" ht="36.75" customHeight="1" x14ac:dyDescent="0.2">
      <c r="A52" s="127"/>
      <c r="B52" s="132" t="s">
        <v>61</v>
      </c>
      <c r="C52" s="197" t="s">
        <v>62</v>
      </c>
      <c r="D52" s="198"/>
      <c r="E52" s="198"/>
      <c r="F52" s="138" t="s">
        <v>24</v>
      </c>
      <c r="G52" s="139"/>
      <c r="H52" s="139"/>
      <c r="I52" s="139">
        <f>'1 1 Pol'!G76</f>
        <v>0</v>
      </c>
      <c r="J52" s="136" t="str">
        <f>IF(I58=0,"",I52/I58*100)</f>
        <v/>
      </c>
    </row>
    <row r="53" spans="1:10" ht="36.75" customHeight="1" x14ac:dyDescent="0.2">
      <c r="A53" s="127"/>
      <c r="B53" s="132" t="s">
        <v>63</v>
      </c>
      <c r="C53" s="197" t="s">
        <v>64</v>
      </c>
      <c r="D53" s="198"/>
      <c r="E53" s="198"/>
      <c r="F53" s="138" t="s">
        <v>24</v>
      </c>
      <c r="G53" s="139"/>
      <c r="H53" s="139"/>
      <c r="I53" s="139">
        <f>'1 1 Pol'!G84</f>
        <v>0</v>
      </c>
      <c r="J53" s="136" t="str">
        <f>IF(I58=0,"",I53/I58*100)</f>
        <v/>
      </c>
    </row>
    <row r="54" spans="1:10" ht="36.75" customHeight="1" x14ac:dyDescent="0.2">
      <c r="A54" s="127"/>
      <c r="B54" s="132" t="s">
        <v>65</v>
      </c>
      <c r="C54" s="197" t="s">
        <v>66</v>
      </c>
      <c r="D54" s="198"/>
      <c r="E54" s="198"/>
      <c r="F54" s="138" t="s">
        <v>24</v>
      </c>
      <c r="G54" s="139"/>
      <c r="H54" s="139"/>
      <c r="I54" s="139">
        <f>'1 1 Pol'!G130</f>
        <v>0</v>
      </c>
      <c r="J54" s="136" t="str">
        <f>IF(I58=0,"",I54/I58*100)</f>
        <v/>
      </c>
    </row>
    <row r="55" spans="1:10" ht="36.75" customHeight="1" x14ac:dyDescent="0.2">
      <c r="A55" s="127"/>
      <c r="B55" s="132" t="s">
        <v>67</v>
      </c>
      <c r="C55" s="197" t="s">
        <v>68</v>
      </c>
      <c r="D55" s="198"/>
      <c r="E55" s="198"/>
      <c r="F55" s="138" t="s">
        <v>25</v>
      </c>
      <c r="G55" s="139"/>
      <c r="H55" s="139"/>
      <c r="I55" s="139">
        <f>'1 1 Pol'!G133</f>
        <v>0</v>
      </c>
      <c r="J55" s="136" t="str">
        <f>IF(I58=0,"",I55/I58*100)</f>
        <v/>
      </c>
    </row>
    <row r="56" spans="1:10" ht="36.75" customHeight="1" x14ac:dyDescent="0.2">
      <c r="A56" s="127"/>
      <c r="B56" s="132" t="s">
        <v>69</v>
      </c>
      <c r="C56" s="197" t="s">
        <v>70</v>
      </c>
      <c r="D56" s="198"/>
      <c r="E56" s="198"/>
      <c r="F56" s="138" t="s">
        <v>26</v>
      </c>
      <c r="G56" s="139"/>
      <c r="H56" s="139"/>
      <c r="I56" s="139">
        <f>'1 1 Pol'!G138</f>
        <v>0</v>
      </c>
      <c r="J56" s="136" t="str">
        <f>IF(I58=0,"",I56/I58*100)</f>
        <v/>
      </c>
    </row>
    <row r="57" spans="1:10" ht="36.75" customHeight="1" x14ac:dyDescent="0.2">
      <c r="A57" s="127"/>
      <c r="B57" s="132" t="s">
        <v>71</v>
      </c>
      <c r="C57" s="197" t="s">
        <v>27</v>
      </c>
      <c r="D57" s="198"/>
      <c r="E57" s="198"/>
      <c r="F57" s="138" t="s">
        <v>71</v>
      </c>
      <c r="G57" s="139"/>
      <c r="H57" s="139"/>
      <c r="I57" s="139">
        <f>'1 1 Pol'!G135+'1 1 Pol'!G140</f>
        <v>0</v>
      </c>
      <c r="J57" s="136" t="str">
        <f>IF(I58=0,"",I57/I58*100)</f>
        <v/>
      </c>
    </row>
    <row r="58" spans="1:10" ht="25.5" customHeight="1" x14ac:dyDescent="0.2">
      <c r="A58" s="128"/>
      <c r="B58" s="133" t="s">
        <v>1</v>
      </c>
      <c r="C58" s="134"/>
      <c r="D58" s="135"/>
      <c r="E58" s="135"/>
      <c r="F58" s="140"/>
      <c r="G58" s="141"/>
      <c r="H58" s="141"/>
      <c r="I58" s="141">
        <f>SUM(I50:I57)</f>
        <v>0</v>
      </c>
      <c r="J58" s="137">
        <f>SUM(J50:J57)</f>
        <v>0</v>
      </c>
    </row>
    <row r="59" spans="1:10" x14ac:dyDescent="0.2">
      <c r="F59" s="90"/>
      <c r="G59" s="90"/>
      <c r="H59" s="90"/>
      <c r="I59" s="90"/>
      <c r="J59" s="91"/>
    </row>
    <row r="60" spans="1:10" x14ac:dyDescent="0.2">
      <c r="F60" s="90"/>
      <c r="G60" s="90"/>
      <c r="H60" s="90"/>
      <c r="I60" s="90"/>
      <c r="J60" s="91"/>
    </row>
    <row r="61" spans="1:10" x14ac:dyDescent="0.2">
      <c r="F61" s="90"/>
      <c r="G61" s="90"/>
      <c r="H61" s="90"/>
      <c r="I61" s="90"/>
      <c r="J61" s="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5:E55"/>
    <mergeCell ref="C56:E56"/>
    <mergeCell ref="C57:E57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9" t="s">
        <v>6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50" t="s">
        <v>7</v>
      </c>
      <c r="B2" s="49"/>
      <c r="C2" s="251"/>
      <c r="D2" s="251"/>
      <c r="E2" s="251"/>
      <c r="F2" s="251"/>
      <c r="G2" s="252"/>
    </row>
    <row r="3" spans="1:7" ht="24.95" customHeight="1" x14ac:dyDescent="0.2">
      <c r="A3" s="50" t="s">
        <v>8</v>
      </c>
      <c r="B3" s="49"/>
      <c r="C3" s="251"/>
      <c r="D3" s="251"/>
      <c r="E3" s="251"/>
      <c r="F3" s="251"/>
      <c r="G3" s="252"/>
    </row>
    <row r="4" spans="1:7" ht="24.95" customHeight="1" x14ac:dyDescent="0.2">
      <c r="A4" s="50" t="s">
        <v>9</v>
      </c>
      <c r="B4" s="49"/>
      <c r="C4" s="251"/>
      <c r="D4" s="251"/>
      <c r="E4" s="251"/>
      <c r="F4" s="251"/>
      <c r="G4" s="252"/>
    </row>
    <row r="5" spans="1:7" x14ac:dyDescent="0.2">
      <c r="B5" s="4"/>
      <c r="C5" s="5"/>
      <c r="D5" s="6"/>
    </row>
  </sheetData>
  <sheetProtection algorithmName="SHA-512" hashValue="mrZMl0HUOuH1oUEB18Oo1xmumLeFHtjPkYPkOIeVTP9d70nP4To5lgryuQEAy4chNzme2+UGUnQuR1t1pDRuwA==" saltValue="1TUQlxpX0Ub5gJ+YUcPXnA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4997"/>
  <sheetViews>
    <sheetView workbookViewId="0">
      <pane ySplit="7" topLeftCell="A8" activePane="bottomLeft" state="frozen"/>
      <selection pane="bottomLeft" activeCell="C5" sqref="C5"/>
    </sheetView>
  </sheetViews>
  <sheetFormatPr defaultRowHeight="12.75" outlineLevelRow="1" x14ac:dyDescent="0.2"/>
  <cols>
    <col min="1" max="1" width="3.42578125" customWidth="1"/>
    <col min="2" max="2" width="12.7109375" style="125" customWidth="1"/>
    <col min="3" max="3" width="63.28515625" style="125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9" t="s">
        <v>73</v>
      </c>
      <c r="B1" s="259"/>
      <c r="C1" s="259"/>
      <c r="D1" s="259"/>
      <c r="E1" s="259"/>
      <c r="F1" s="259"/>
      <c r="G1" s="259"/>
      <c r="AG1" t="s">
        <v>74</v>
      </c>
    </row>
    <row r="2" spans="1:60" ht="25.15" customHeight="1" x14ac:dyDescent="0.2">
      <c r="A2" s="143" t="s">
        <v>7</v>
      </c>
      <c r="B2" s="49" t="s">
        <v>48</v>
      </c>
      <c r="C2" s="260" t="s">
        <v>49</v>
      </c>
      <c r="D2" s="261"/>
      <c r="E2" s="261"/>
      <c r="F2" s="261"/>
      <c r="G2" s="262"/>
      <c r="AG2" t="s">
        <v>75</v>
      </c>
    </row>
    <row r="3" spans="1:60" ht="25.15" customHeight="1" x14ac:dyDescent="0.2">
      <c r="A3" s="143" t="s">
        <v>8</v>
      </c>
      <c r="B3" s="49" t="s">
        <v>43</v>
      </c>
      <c r="C3" s="260" t="s">
        <v>45</v>
      </c>
      <c r="D3" s="261"/>
      <c r="E3" s="261"/>
      <c r="F3" s="261"/>
      <c r="G3" s="262"/>
      <c r="AC3" s="125" t="s">
        <v>75</v>
      </c>
      <c r="AG3" t="s">
        <v>76</v>
      </c>
    </row>
    <row r="4" spans="1:60" ht="25.15" customHeight="1" x14ac:dyDescent="0.2">
      <c r="A4" s="144" t="s">
        <v>9</v>
      </c>
      <c r="B4" s="145" t="s">
        <v>43</v>
      </c>
      <c r="C4" s="263" t="s">
        <v>44</v>
      </c>
      <c r="D4" s="264"/>
      <c r="E4" s="264"/>
      <c r="F4" s="264"/>
      <c r="G4" s="265"/>
      <c r="AG4" t="s">
        <v>77</v>
      </c>
    </row>
    <row r="5" spans="1:60" x14ac:dyDescent="0.2">
      <c r="D5" s="10"/>
    </row>
    <row r="6" spans="1:60" ht="38.25" x14ac:dyDescent="0.2">
      <c r="A6" s="147" t="s">
        <v>78</v>
      </c>
      <c r="B6" s="149" t="s">
        <v>79</v>
      </c>
      <c r="C6" s="149" t="s">
        <v>80</v>
      </c>
      <c r="D6" s="148" t="s">
        <v>81</v>
      </c>
      <c r="E6" s="147" t="s">
        <v>82</v>
      </c>
      <c r="F6" s="146" t="s">
        <v>83</v>
      </c>
      <c r="G6" s="147" t="s">
        <v>29</v>
      </c>
      <c r="H6" s="150" t="s">
        <v>30</v>
      </c>
      <c r="I6" s="150" t="s">
        <v>84</v>
      </c>
      <c r="J6" s="150" t="s">
        <v>31</v>
      </c>
      <c r="K6" s="150" t="s">
        <v>85</v>
      </c>
      <c r="L6" s="150" t="s">
        <v>86</v>
      </c>
      <c r="M6" s="150" t="s">
        <v>87</v>
      </c>
      <c r="N6" s="150" t="s">
        <v>88</v>
      </c>
      <c r="O6" s="150" t="s">
        <v>89</v>
      </c>
      <c r="P6" s="150" t="s">
        <v>90</v>
      </c>
      <c r="Q6" s="150" t="s">
        <v>91</v>
      </c>
      <c r="R6" s="150" t="s">
        <v>92</v>
      </c>
      <c r="S6" s="150" t="s">
        <v>93</v>
      </c>
      <c r="T6" s="150" t="s">
        <v>94</v>
      </c>
      <c r="U6" s="150" t="s">
        <v>95</v>
      </c>
      <c r="V6" s="150" t="s">
        <v>96</v>
      </c>
      <c r="W6" s="150" t="s">
        <v>97</v>
      </c>
      <c r="X6" s="150" t="s">
        <v>98</v>
      </c>
    </row>
    <row r="7" spans="1:60" hidden="1" x14ac:dyDescent="0.2">
      <c r="A7" s="3"/>
      <c r="B7" s="4"/>
      <c r="C7" s="4"/>
      <c r="D7" s="6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</row>
    <row r="8" spans="1:60" x14ac:dyDescent="0.2">
      <c r="A8" s="166" t="s">
        <v>99</v>
      </c>
      <c r="B8" s="167" t="s">
        <v>43</v>
      </c>
      <c r="C8" s="188" t="s">
        <v>58</v>
      </c>
      <c r="D8" s="168"/>
      <c r="E8" s="169"/>
      <c r="F8" s="170"/>
      <c r="G8" s="170">
        <f>SUMIF(AG9:AG71,"&lt;&gt;NOR",G9:G71)</f>
        <v>0</v>
      </c>
      <c r="H8" s="170"/>
      <c r="I8" s="170">
        <f>SUM(I9:I71)</f>
        <v>0</v>
      </c>
      <c r="J8" s="170"/>
      <c r="K8" s="170">
        <f>SUM(K9:K71)</f>
        <v>0</v>
      </c>
      <c r="L8" s="170"/>
      <c r="M8" s="170">
        <f>SUM(M9:M71)</f>
        <v>0</v>
      </c>
      <c r="N8" s="170"/>
      <c r="O8" s="170">
        <f>SUM(O9:O71)</f>
        <v>32.79</v>
      </c>
      <c r="P8" s="170"/>
      <c r="Q8" s="170">
        <f>SUM(Q9:Q71)</f>
        <v>9.25</v>
      </c>
      <c r="R8" s="170"/>
      <c r="S8" s="170"/>
      <c r="T8" s="171"/>
      <c r="U8" s="165"/>
      <c r="V8" s="165">
        <f>SUM(V9:V71)</f>
        <v>164.48999999999998</v>
      </c>
      <c r="W8" s="165"/>
      <c r="X8" s="165"/>
      <c r="AG8" t="s">
        <v>100</v>
      </c>
    </row>
    <row r="9" spans="1:60" outlineLevel="1" x14ac:dyDescent="0.2">
      <c r="A9" s="172">
        <v>1</v>
      </c>
      <c r="B9" s="173" t="s">
        <v>101</v>
      </c>
      <c r="C9" s="189" t="s">
        <v>102</v>
      </c>
      <c r="D9" s="174" t="s">
        <v>103</v>
      </c>
      <c r="E9" s="175">
        <v>4.5</v>
      </c>
      <c r="F9" s="176"/>
      <c r="G9" s="177">
        <f>ROUND(E9*F9,2)</f>
        <v>0</v>
      </c>
      <c r="H9" s="176"/>
      <c r="I9" s="177">
        <f>ROUND(E9*H9,2)</f>
        <v>0</v>
      </c>
      <c r="J9" s="176"/>
      <c r="K9" s="177">
        <f>ROUND(E9*J9,2)</f>
        <v>0</v>
      </c>
      <c r="L9" s="177">
        <v>15</v>
      </c>
      <c r="M9" s="177">
        <f>G9*(1+L9/100)</f>
        <v>0</v>
      </c>
      <c r="N9" s="177">
        <v>0</v>
      </c>
      <c r="O9" s="177">
        <f>ROUND(E9*N9,2)</f>
        <v>0</v>
      </c>
      <c r="P9" s="177">
        <v>0.13800000000000001</v>
      </c>
      <c r="Q9" s="177">
        <f>ROUND(E9*P9,2)</f>
        <v>0.62</v>
      </c>
      <c r="R9" s="177"/>
      <c r="S9" s="177" t="s">
        <v>104</v>
      </c>
      <c r="T9" s="178" t="s">
        <v>105</v>
      </c>
      <c r="U9" s="160">
        <v>0.16</v>
      </c>
      <c r="V9" s="160">
        <f>ROUND(E9*U9,2)</f>
        <v>0.72</v>
      </c>
      <c r="W9" s="160"/>
      <c r="X9" s="160" t="s">
        <v>106</v>
      </c>
      <c r="Y9" s="151"/>
      <c r="Z9" s="151"/>
      <c r="AA9" s="151"/>
      <c r="AB9" s="151"/>
      <c r="AC9" s="151"/>
      <c r="AD9" s="151"/>
      <c r="AE9" s="151"/>
      <c r="AF9" s="151"/>
      <c r="AG9" s="151" t="s">
        <v>107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8"/>
      <c r="B10" s="159"/>
      <c r="C10" s="190" t="s">
        <v>108</v>
      </c>
      <c r="D10" s="161"/>
      <c r="E10" s="162">
        <v>1</v>
      </c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51"/>
      <c r="Z10" s="151"/>
      <c r="AA10" s="151"/>
      <c r="AB10" s="151"/>
      <c r="AC10" s="151"/>
      <c r="AD10" s="151"/>
      <c r="AE10" s="151"/>
      <c r="AF10" s="151"/>
      <c r="AG10" s="151" t="s">
        <v>109</v>
      </c>
      <c r="AH10" s="151">
        <v>0</v>
      </c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8"/>
      <c r="B11" s="159"/>
      <c r="C11" s="190" t="s">
        <v>110</v>
      </c>
      <c r="D11" s="161"/>
      <c r="E11" s="162">
        <v>2.5</v>
      </c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51"/>
      <c r="Z11" s="151"/>
      <c r="AA11" s="151"/>
      <c r="AB11" s="151"/>
      <c r="AC11" s="151"/>
      <c r="AD11" s="151"/>
      <c r="AE11" s="151"/>
      <c r="AF11" s="151"/>
      <c r="AG11" s="151" t="s">
        <v>109</v>
      </c>
      <c r="AH11" s="151">
        <v>0</v>
      </c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">
      <c r="A12" s="158"/>
      <c r="B12" s="159"/>
      <c r="C12" s="190" t="s">
        <v>111</v>
      </c>
      <c r="D12" s="161"/>
      <c r="E12" s="162">
        <v>1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51"/>
      <c r="Z12" s="151"/>
      <c r="AA12" s="151"/>
      <c r="AB12" s="151"/>
      <c r="AC12" s="151"/>
      <c r="AD12" s="151"/>
      <c r="AE12" s="151"/>
      <c r="AF12" s="151"/>
      <c r="AG12" s="151" t="s">
        <v>109</v>
      </c>
      <c r="AH12" s="151">
        <v>0</v>
      </c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">
      <c r="A13" s="158"/>
      <c r="B13" s="159"/>
      <c r="C13" s="191" t="s">
        <v>112</v>
      </c>
      <c r="D13" s="163"/>
      <c r="E13" s="164">
        <v>4.5</v>
      </c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51"/>
      <c r="Z13" s="151"/>
      <c r="AA13" s="151"/>
      <c r="AB13" s="151"/>
      <c r="AC13" s="151"/>
      <c r="AD13" s="151"/>
      <c r="AE13" s="151"/>
      <c r="AF13" s="151"/>
      <c r="AG13" s="151" t="s">
        <v>109</v>
      </c>
      <c r="AH13" s="151">
        <v>1</v>
      </c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72">
        <v>2</v>
      </c>
      <c r="B14" s="173" t="s">
        <v>113</v>
      </c>
      <c r="C14" s="189" t="s">
        <v>114</v>
      </c>
      <c r="D14" s="174" t="s">
        <v>103</v>
      </c>
      <c r="E14" s="175">
        <v>10</v>
      </c>
      <c r="F14" s="176"/>
      <c r="G14" s="177">
        <f>ROUND(E14*F14,2)</f>
        <v>0</v>
      </c>
      <c r="H14" s="176"/>
      <c r="I14" s="177">
        <f>ROUND(E14*H14,2)</f>
        <v>0</v>
      </c>
      <c r="J14" s="176"/>
      <c r="K14" s="177">
        <f>ROUND(E14*J14,2)</f>
        <v>0</v>
      </c>
      <c r="L14" s="177">
        <v>15</v>
      </c>
      <c r="M14" s="177">
        <f>G14*(1+L14/100)</f>
        <v>0</v>
      </c>
      <c r="N14" s="177">
        <v>0</v>
      </c>
      <c r="O14" s="177">
        <f>ROUND(E14*N14,2)</f>
        <v>0</v>
      </c>
      <c r="P14" s="177">
        <v>0.22500000000000001</v>
      </c>
      <c r="Q14" s="177">
        <f>ROUND(E14*P14,2)</f>
        <v>2.25</v>
      </c>
      <c r="R14" s="177"/>
      <c r="S14" s="177" t="s">
        <v>104</v>
      </c>
      <c r="T14" s="178" t="s">
        <v>105</v>
      </c>
      <c r="U14" s="160">
        <v>0.14199999999999999</v>
      </c>
      <c r="V14" s="160">
        <f>ROUND(E14*U14,2)</f>
        <v>1.42</v>
      </c>
      <c r="W14" s="160"/>
      <c r="X14" s="160" t="s">
        <v>106</v>
      </c>
      <c r="Y14" s="151"/>
      <c r="Z14" s="151"/>
      <c r="AA14" s="151"/>
      <c r="AB14" s="151"/>
      <c r="AC14" s="151"/>
      <c r="AD14" s="151"/>
      <c r="AE14" s="151"/>
      <c r="AF14" s="151"/>
      <c r="AG14" s="151" t="s">
        <v>107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8"/>
      <c r="B15" s="159"/>
      <c r="C15" s="190" t="s">
        <v>115</v>
      </c>
      <c r="D15" s="161"/>
      <c r="E15" s="162">
        <v>10</v>
      </c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51"/>
      <c r="Z15" s="151"/>
      <c r="AA15" s="151"/>
      <c r="AB15" s="151"/>
      <c r="AC15" s="151"/>
      <c r="AD15" s="151"/>
      <c r="AE15" s="151"/>
      <c r="AF15" s="151"/>
      <c r="AG15" s="151" t="s">
        <v>109</v>
      </c>
      <c r="AH15" s="151">
        <v>0</v>
      </c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ht="22.5" outlineLevel="1" x14ac:dyDescent="0.2">
      <c r="A16" s="172">
        <v>3</v>
      </c>
      <c r="B16" s="173" t="s">
        <v>116</v>
      </c>
      <c r="C16" s="189" t="s">
        <v>117</v>
      </c>
      <c r="D16" s="174" t="s">
        <v>103</v>
      </c>
      <c r="E16" s="175">
        <v>14.5</v>
      </c>
      <c r="F16" s="176"/>
      <c r="G16" s="177">
        <f>ROUND(E16*F16,2)</f>
        <v>0</v>
      </c>
      <c r="H16" s="176"/>
      <c r="I16" s="177">
        <f>ROUND(E16*H16,2)</f>
        <v>0</v>
      </c>
      <c r="J16" s="176"/>
      <c r="K16" s="177">
        <f>ROUND(E16*J16,2)</f>
        <v>0</v>
      </c>
      <c r="L16" s="177">
        <v>15</v>
      </c>
      <c r="M16" s="177">
        <f>G16*(1+L16/100)</f>
        <v>0</v>
      </c>
      <c r="N16" s="177">
        <v>0</v>
      </c>
      <c r="O16" s="177">
        <f>ROUND(E16*N16,2)</f>
        <v>0</v>
      </c>
      <c r="P16" s="177">
        <v>0.44</v>
      </c>
      <c r="Q16" s="177">
        <f>ROUND(E16*P16,2)</f>
        <v>6.38</v>
      </c>
      <c r="R16" s="177" t="s">
        <v>118</v>
      </c>
      <c r="S16" s="177" t="s">
        <v>105</v>
      </c>
      <c r="T16" s="178" t="s">
        <v>105</v>
      </c>
      <c r="U16" s="160">
        <v>0.63200000000000001</v>
      </c>
      <c r="V16" s="160">
        <f>ROUND(E16*U16,2)</f>
        <v>9.16</v>
      </c>
      <c r="W16" s="160"/>
      <c r="X16" s="160" t="s">
        <v>106</v>
      </c>
      <c r="Y16" s="151"/>
      <c r="Z16" s="151"/>
      <c r="AA16" s="151"/>
      <c r="AB16" s="151"/>
      <c r="AC16" s="151"/>
      <c r="AD16" s="151"/>
      <c r="AE16" s="151"/>
      <c r="AF16" s="151"/>
      <c r="AG16" s="151" t="s">
        <v>107</v>
      </c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8"/>
      <c r="B17" s="159"/>
      <c r="C17" s="190" t="s">
        <v>119</v>
      </c>
      <c r="D17" s="161"/>
      <c r="E17" s="162">
        <v>4.5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51"/>
      <c r="Z17" s="151"/>
      <c r="AA17" s="151"/>
      <c r="AB17" s="151"/>
      <c r="AC17" s="151"/>
      <c r="AD17" s="151"/>
      <c r="AE17" s="151"/>
      <c r="AF17" s="151"/>
      <c r="AG17" s="151" t="s">
        <v>109</v>
      </c>
      <c r="AH17" s="151">
        <v>5</v>
      </c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">
      <c r="A18" s="158"/>
      <c r="B18" s="159"/>
      <c r="C18" s="190" t="s">
        <v>120</v>
      </c>
      <c r="D18" s="161"/>
      <c r="E18" s="162">
        <v>10</v>
      </c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51"/>
      <c r="Z18" s="151"/>
      <c r="AA18" s="151"/>
      <c r="AB18" s="151"/>
      <c r="AC18" s="151"/>
      <c r="AD18" s="151"/>
      <c r="AE18" s="151"/>
      <c r="AF18" s="151"/>
      <c r="AG18" s="151" t="s">
        <v>109</v>
      </c>
      <c r="AH18" s="151">
        <v>5</v>
      </c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72">
        <v>4</v>
      </c>
      <c r="B19" s="173" t="s">
        <v>121</v>
      </c>
      <c r="C19" s="189" t="s">
        <v>288</v>
      </c>
      <c r="D19" s="174" t="s">
        <v>122</v>
      </c>
      <c r="E19" s="175">
        <v>6.1440000000000001</v>
      </c>
      <c r="F19" s="176"/>
      <c r="G19" s="177">
        <f>ROUND(E19*F19,2)</f>
        <v>0</v>
      </c>
      <c r="H19" s="176"/>
      <c r="I19" s="177">
        <f>ROUND(E19*H19,2)</f>
        <v>0</v>
      </c>
      <c r="J19" s="176"/>
      <c r="K19" s="177">
        <f>ROUND(E19*J19,2)</f>
        <v>0</v>
      </c>
      <c r="L19" s="177">
        <v>15</v>
      </c>
      <c r="M19" s="177">
        <f>G19*(1+L19/100)</f>
        <v>0</v>
      </c>
      <c r="N19" s="177">
        <v>0</v>
      </c>
      <c r="O19" s="177">
        <f>ROUND(E19*N19,2)</f>
        <v>0</v>
      </c>
      <c r="P19" s="177">
        <v>0</v>
      </c>
      <c r="Q19" s="177">
        <f>ROUND(E19*P19,2)</f>
        <v>0</v>
      </c>
      <c r="R19" s="177"/>
      <c r="S19" s="177" t="s">
        <v>104</v>
      </c>
      <c r="T19" s="178" t="s">
        <v>105</v>
      </c>
      <c r="U19" s="160">
        <v>1.548</v>
      </c>
      <c r="V19" s="160">
        <f>ROUND(E19*U19,2)</f>
        <v>9.51</v>
      </c>
      <c r="W19" s="160"/>
      <c r="X19" s="160" t="s">
        <v>106</v>
      </c>
      <c r="Y19" s="151"/>
      <c r="Z19" s="151"/>
      <c r="AA19" s="151"/>
      <c r="AB19" s="151"/>
      <c r="AC19" s="151"/>
      <c r="AD19" s="151"/>
      <c r="AE19" s="151"/>
      <c r="AF19" s="151"/>
      <c r="AG19" s="151" t="s">
        <v>107</v>
      </c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2">
      <c r="A20" s="172">
        <v>5</v>
      </c>
      <c r="B20" s="173" t="s">
        <v>123</v>
      </c>
      <c r="C20" s="189" t="s">
        <v>124</v>
      </c>
      <c r="D20" s="174" t="s">
        <v>122</v>
      </c>
      <c r="E20" s="175">
        <v>9.6</v>
      </c>
      <c r="F20" s="176"/>
      <c r="G20" s="177">
        <f>ROUND(E20*F20,2)</f>
        <v>0</v>
      </c>
      <c r="H20" s="176"/>
      <c r="I20" s="177">
        <f>ROUND(E20*H20,2)</f>
        <v>0</v>
      </c>
      <c r="J20" s="176"/>
      <c r="K20" s="177">
        <f>ROUND(E20*J20,2)</f>
        <v>0</v>
      </c>
      <c r="L20" s="177">
        <v>15</v>
      </c>
      <c r="M20" s="177">
        <f>G20*(1+L20/100)</f>
        <v>0</v>
      </c>
      <c r="N20" s="177">
        <v>0</v>
      </c>
      <c r="O20" s="177">
        <f>ROUND(E20*N20,2)</f>
        <v>0</v>
      </c>
      <c r="P20" s="177">
        <v>0</v>
      </c>
      <c r="Q20" s="177">
        <f>ROUND(E20*P20,2)</f>
        <v>0</v>
      </c>
      <c r="R20" s="177" t="s">
        <v>125</v>
      </c>
      <c r="S20" s="177" t="s">
        <v>105</v>
      </c>
      <c r="T20" s="178" t="s">
        <v>105</v>
      </c>
      <c r="U20" s="160">
        <v>9.7000000000000003E-2</v>
      </c>
      <c r="V20" s="160">
        <f>ROUND(E20*U20,2)</f>
        <v>0.93</v>
      </c>
      <c r="W20" s="160"/>
      <c r="X20" s="160" t="s">
        <v>106</v>
      </c>
      <c r="Y20" s="151"/>
      <c r="Z20" s="151"/>
      <c r="AA20" s="151"/>
      <c r="AB20" s="151"/>
      <c r="AC20" s="151"/>
      <c r="AD20" s="151"/>
      <c r="AE20" s="151"/>
      <c r="AF20" s="151"/>
      <c r="AG20" s="151" t="s">
        <v>107</v>
      </c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8"/>
      <c r="B21" s="159"/>
      <c r="C21" s="190" t="s">
        <v>127</v>
      </c>
      <c r="D21" s="161"/>
      <c r="E21" s="162">
        <v>9.6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51"/>
      <c r="Z21" s="151"/>
      <c r="AA21" s="151"/>
      <c r="AB21" s="151"/>
      <c r="AC21" s="151"/>
      <c r="AD21" s="151"/>
      <c r="AE21" s="151"/>
      <c r="AF21" s="151"/>
      <c r="AG21" s="151" t="s">
        <v>109</v>
      </c>
      <c r="AH21" s="151">
        <v>0</v>
      </c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72">
        <v>6</v>
      </c>
      <c r="B22" s="173" t="s">
        <v>128</v>
      </c>
      <c r="C22" s="189" t="s">
        <v>129</v>
      </c>
      <c r="D22" s="174" t="s">
        <v>122</v>
      </c>
      <c r="E22" s="175">
        <v>3</v>
      </c>
      <c r="F22" s="176"/>
      <c r="G22" s="177">
        <f>ROUND(E22*F22,2)</f>
        <v>0</v>
      </c>
      <c r="H22" s="176"/>
      <c r="I22" s="177">
        <f>ROUND(E22*H22,2)</f>
        <v>0</v>
      </c>
      <c r="J22" s="176"/>
      <c r="K22" s="177">
        <f>ROUND(E22*J22,2)</f>
        <v>0</v>
      </c>
      <c r="L22" s="177">
        <v>15</v>
      </c>
      <c r="M22" s="177">
        <f>G22*(1+L22/100)</f>
        <v>0</v>
      </c>
      <c r="N22" s="177">
        <v>0</v>
      </c>
      <c r="O22" s="177">
        <f>ROUND(E22*N22,2)</f>
        <v>0</v>
      </c>
      <c r="P22" s="177">
        <v>0</v>
      </c>
      <c r="Q22" s="177">
        <f>ROUND(E22*P22,2)</f>
        <v>0</v>
      </c>
      <c r="R22" s="177" t="s">
        <v>125</v>
      </c>
      <c r="S22" s="177" t="s">
        <v>105</v>
      </c>
      <c r="T22" s="178" t="s">
        <v>105</v>
      </c>
      <c r="U22" s="160">
        <v>2.2490000000000001</v>
      </c>
      <c r="V22" s="160">
        <f>ROUND(E22*U22,2)</f>
        <v>6.75</v>
      </c>
      <c r="W22" s="160"/>
      <c r="X22" s="160" t="s">
        <v>106</v>
      </c>
      <c r="Y22" s="151"/>
      <c r="Z22" s="151"/>
      <c r="AA22" s="151"/>
      <c r="AB22" s="151"/>
      <c r="AC22" s="151"/>
      <c r="AD22" s="151"/>
      <c r="AE22" s="151"/>
      <c r="AF22" s="151"/>
      <c r="AG22" s="151" t="s">
        <v>107</v>
      </c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ht="22.5" outlineLevel="1" x14ac:dyDescent="0.2">
      <c r="A23" s="158"/>
      <c r="B23" s="159"/>
      <c r="C23" s="255" t="s">
        <v>130</v>
      </c>
      <c r="D23" s="256"/>
      <c r="E23" s="256"/>
      <c r="F23" s="256"/>
      <c r="G23" s="256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51"/>
      <c r="Z23" s="151"/>
      <c r="AA23" s="151"/>
      <c r="AB23" s="151"/>
      <c r="AC23" s="151"/>
      <c r="AD23" s="151"/>
      <c r="AE23" s="151"/>
      <c r="AF23" s="151"/>
      <c r="AG23" s="151" t="s">
        <v>126</v>
      </c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79" t="str">
        <f>C23</f>
        <v>s urovnáním dna do předepsaného profilu a spádu, s případně nutným přemístěním výkopku ve výkopišti a dále buď s přemístěním výkopku na přilehlém terénu na vzdálenost do 3 m od kraje jámy nebo s naložením na dopravní prostředek</v>
      </c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58"/>
      <c r="B24" s="159"/>
      <c r="C24" s="190" t="s">
        <v>131</v>
      </c>
      <c r="D24" s="161"/>
      <c r="E24" s="162">
        <v>3</v>
      </c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51"/>
      <c r="Z24" s="151"/>
      <c r="AA24" s="151"/>
      <c r="AB24" s="151"/>
      <c r="AC24" s="151"/>
      <c r="AD24" s="151"/>
      <c r="AE24" s="151"/>
      <c r="AF24" s="151"/>
      <c r="AG24" s="151" t="s">
        <v>109</v>
      </c>
      <c r="AH24" s="151">
        <v>0</v>
      </c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">
      <c r="A25" s="172">
        <v>7</v>
      </c>
      <c r="B25" s="173" t="s">
        <v>132</v>
      </c>
      <c r="C25" s="189" t="s">
        <v>133</v>
      </c>
      <c r="D25" s="174" t="s">
        <v>122</v>
      </c>
      <c r="E25" s="175">
        <v>3</v>
      </c>
      <c r="F25" s="176"/>
      <c r="G25" s="177">
        <f>ROUND(E25*F25,2)</f>
        <v>0</v>
      </c>
      <c r="H25" s="176"/>
      <c r="I25" s="177">
        <f>ROUND(E25*H25,2)</f>
        <v>0</v>
      </c>
      <c r="J25" s="176"/>
      <c r="K25" s="177">
        <f>ROUND(E25*J25,2)</f>
        <v>0</v>
      </c>
      <c r="L25" s="177">
        <v>15</v>
      </c>
      <c r="M25" s="177">
        <f>G25*(1+L25/100)</f>
        <v>0</v>
      </c>
      <c r="N25" s="177">
        <v>0</v>
      </c>
      <c r="O25" s="177">
        <f>ROUND(E25*N25,2)</f>
        <v>0</v>
      </c>
      <c r="P25" s="177">
        <v>0</v>
      </c>
      <c r="Q25" s="177">
        <f>ROUND(E25*P25,2)</f>
        <v>0</v>
      </c>
      <c r="R25" s="177" t="s">
        <v>125</v>
      </c>
      <c r="S25" s="177" t="s">
        <v>105</v>
      </c>
      <c r="T25" s="178" t="s">
        <v>105</v>
      </c>
      <c r="U25" s="160">
        <v>0.107</v>
      </c>
      <c r="V25" s="160">
        <f>ROUND(E25*U25,2)</f>
        <v>0.32</v>
      </c>
      <c r="W25" s="160"/>
      <c r="X25" s="160" t="s">
        <v>106</v>
      </c>
      <c r="Y25" s="151"/>
      <c r="Z25" s="151"/>
      <c r="AA25" s="151"/>
      <c r="AB25" s="151"/>
      <c r="AC25" s="151"/>
      <c r="AD25" s="151"/>
      <c r="AE25" s="151"/>
      <c r="AF25" s="151"/>
      <c r="AG25" s="151" t="s">
        <v>107</v>
      </c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ht="22.5" outlineLevel="1" x14ac:dyDescent="0.2">
      <c r="A26" s="158"/>
      <c r="B26" s="159"/>
      <c r="C26" s="255" t="s">
        <v>130</v>
      </c>
      <c r="D26" s="256"/>
      <c r="E26" s="256"/>
      <c r="F26" s="256"/>
      <c r="G26" s="256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51"/>
      <c r="Z26" s="151"/>
      <c r="AA26" s="151"/>
      <c r="AB26" s="151"/>
      <c r="AC26" s="151"/>
      <c r="AD26" s="151"/>
      <c r="AE26" s="151"/>
      <c r="AF26" s="151"/>
      <c r="AG26" s="151" t="s">
        <v>126</v>
      </c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79" t="str">
        <f>C26</f>
        <v>s urovnáním dna do předepsaného profilu a spádu, s případně nutným přemístěním výkopku ve výkopišti a dále buď s přemístěním výkopku na přilehlém terénu na vzdálenost do 3 m od kraje jámy nebo s naložením na dopravní prostředek</v>
      </c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8"/>
      <c r="B27" s="159"/>
      <c r="C27" s="190" t="s">
        <v>134</v>
      </c>
      <c r="D27" s="161"/>
      <c r="E27" s="162">
        <v>3</v>
      </c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51"/>
      <c r="Z27" s="151"/>
      <c r="AA27" s="151"/>
      <c r="AB27" s="151"/>
      <c r="AC27" s="151"/>
      <c r="AD27" s="151"/>
      <c r="AE27" s="151"/>
      <c r="AF27" s="151"/>
      <c r="AG27" s="151" t="s">
        <v>109</v>
      </c>
      <c r="AH27" s="151">
        <v>5</v>
      </c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72">
        <v>8</v>
      </c>
      <c r="B28" s="173" t="s">
        <v>135</v>
      </c>
      <c r="C28" s="189" t="s">
        <v>136</v>
      </c>
      <c r="D28" s="174" t="s">
        <v>122</v>
      </c>
      <c r="E28" s="175">
        <v>61.44</v>
      </c>
      <c r="F28" s="176"/>
      <c r="G28" s="177">
        <f>ROUND(E28*F28,2)</f>
        <v>0</v>
      </c>
      <c r="H28" s="176"/>
      <c r="I28" s="177">
        <f>ROUND(E28*H28,2)</f>
        <v>0</v>
      </c>
      <c r="J28" s="176"/>
      <c r="K28" s="177">
        <f>ROUND(E28*J28,2)</f>
        <v>0</v>
      </c>
      <c r="L28" s="177">
        <v>15</v>
      </c>
      <c r="M28" s="177">
        <f>G28*(1+L28/100)</f>
        <v>0</v>
      </c>
      <c r="N28" s="177">
        <v>0</v>
      </c>
      <c r="O28" s="177">
        <f>ROUND(E28*N28,2)</f>
        <v>0</v>
      </c>
      <c r="P28" s="177">
        <v>0</v>
      </c>
      <c r="Q28" s="177">
        <f>ROUND(E28*P28,2)</f>
        <v>0</v>
      </c>
      <c r="R28" s="177" t="s">
        <v>125</v>
      </c>
      <c r="S28" s="177" t="s">
        <v>105</v>
      </c>
      <c r="T28" s="178" t="s">
        <v>105</v>
      </c>
      <c r="U28" s="160">
        <v>0.33</v>
      </c>
      <c r="V28" s="160">
        <f>ROUND(E28*U28,2)</f>
        <v>20.28</v>
      </c>
      <c r="W28" s="160"/>
      <c r="X28" s="160" t="s">
        <v>106</v>
      </c>
      <c r="Y28" s="151"/>
      <c r="Z28" s="151"/>
      <c r="AA28" s="151"/>
      <c r="AB28" s="151"/>
      <c r="AC28" s="151"/>
      <c r="AD28" s="151"/>
      <c r="AE28" s="151"/>
      <c r="AF28" s="151"/>
      <c r="AG28" s="151" t="s">
        <v>107</v>
      </c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ht="33.75" outlineLevel="1" x14ac:dyDescent="0.2">
      <c r="A29" s="158"/>
      <c r="B29" s="159"/>
      <c r="C29" s="255" t="s">
        <v>137</v>
      </c>
      <c r="D29" s="256"/>
      <c r="E29" s="256"/>
      <c r="F29" s="256"/>
      <c r="G29" s="256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51"/>
      <c r="Z29" s="151"/>
      <c r="AA29" s="151"/>
      <c r="AB29" s="151"/>
      <c r="AC29" s="151"/>
      <c r="AD29" s="151"/>
      <c r="AE29" s="151"/>
      <c r="AF29" s="151"/>
      <c r="AG29" s="151" t="s">
        <v>126</v>
      </c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79" t="str">
        <f>C29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8"/>
      <c r="B30" s="159"/>
      <c r="C30" s="190" t="s">
        <v>138</v>
      </c>
      <c r="D30" s="161"/>
      <c r="E30" s="162">
        <v>32</v>
      </c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51"/>
      <c r="Z30" s="151"/>
      <c r="AA30" s="151"/>
      <c r="AB30" s="151"/>
      <c r="AC30" s="151"/>
      <c r="AD30" s="151"/>
      <c r="AE30" s="151"/>
      <c r="AF30" s="151"/>
      <c r="AG30" s="151" t="s">
        <v>109</v>
      </c>
      <c r="AH30" s="151">
        <v>0</v>
      </c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8"/>
      <c r="B31" s="159"/>
      <c r="C31" s="190" t="s">
        <v>139</v>
      </c>
      <c r="D31" s="161"/>
      <c r="E31" s="162">
        <v>4.4800000000000004</v>
      </c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51"/>
      <c r="Z31" s="151"/>
      <c r="AA31" s="151"/>
      <c r="AB31" s="151"/>
      <c r="AC31" s="151"/>
      <c r="AD31" s="151"/>
      <c r="AE31" s="151"/>
      <c r="AF31" s="151"/>
      <c r="AG31" s="151" t="s">
        <v>109</v>
      </c>
      <c r="AH31" s="151">
        <v>0</v>
      </c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8"/>
      <c r="B32" s="159"/>
      <c r="C32" s="190" t="s">
        <v>140</v>
      </c>
      <c r="D32" s="161"/>
      <c r="E32" s="162">
        <v>19.2</v>
      </c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51"/>
      <c r="Z32" s="151"/>
      <c r="AA32" s="151"/>
      <c r="AB32" s="151"/>
      <c r="AC32" s="151"/>
      <c r="AD32" s="151"/>
      <c r="AE32" s="151"/>
      <c r="AF32" s="151"/>
      <c r="AG32" s="151" t="s">
        <v>109</v>
      </c>
      <c r="AH32" s="151">
        <v>0</v>
      </c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8"/>
      <c r="B33" s="159"/>
      <c r="C33" s="190" t="s">
        <v>141</v>
      </c>
      <c r="D33" s="161"/>
      <c r="E33" s="162">
        <v>4.4800000000000004</v>
      </c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51"/>
      <c r="Z33" s="151"/>
      <c r="AA33" s="151"/>
      <c r="AB33" s="151"/>
      <c r="AC33" s="151"/>
      <c r="AD33" s="151"/>
      <c r="AE33" s="151"/>
      <c r="AF33" s="151"/>
      <c r="AG33" s="151" t="s">
        <v>109</v>
      </c>
      <c r="AH33" s="151">
        <v>0</v>
      </c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1" x14ac:dyDescent="0.2">
      <c r="A34" s="158"/>
      <c r="B34" s="159"/>
      <c r="C34" s="190" t="s">
        <v>142</v>
      </c>
      <c r="D34" s="161"/>
      <c r="E34" s="162">
        <v>1.28</v>
      </c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51"/>
      <c r="Z34" s="151"/>
      <c r="AA34" s="151"/>
      <c r="AB34" s="151"/>
      <c r="AC34" s="151"/>
      <c r="AD34" s="151"/>
      <c r="AE34" s="151"/>
      <c r="AF34" s="151"/>
      <c r="AG34" s="151" t="s">
        <v>109</v>
      </c>
      <c r="AH34" s="151">
        <v>0</v>
      </c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">
      <c r="A35" s="158"/>
      <c r="B35" s="159"/>
      <c r="C35" s="191" t="s">
        <v>112</v>
      </c>
      <c r="D35" s="163"/>
      <c r="E35" s="164">
        <v>61.44</v>
      </c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51"/>
      <c r="Z35" s="151"/>
      <c r="AA35" s="151"/>
      <c r="AB35" s="151"/>
      <c r="AC35" s="151"/>
      <c r="AD35" s="151"/>
      <c r="AE35" s="151"/>
      <c r="AF35" s="151"/>
      <c r="AG35" s="151" t="s">
        <v>109</v>
      </c>
      <c r="AH35" s="151">
        <v>1</v>
      </c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outlineLevel="1" x14ac:dyDescent="0.2">
      <c r="A36" s="172">
        <v>9</v>
      </c>
      <c r="B36" s="173" t="s">
        <v>143</v>
      </c>
      <c r="C36" s="189" t="s">
        <v>144</v>
      </c>
      <c r="D36" s="174" t="s">
        <v>122</v>
      </c>
      <c r="E36" s="175">
        <v>61.44</v>
      </c>
      <c r="F36" s="176"/>
      <c r="G36" s="177">
        <f>ROUND(E36*F36,2)</f>
        <v>0</v>
      </c>
      <c r="H36" s="176"/>
      <c r="I36" s="177">
        <f>ROUND(E36*H36,2)</f>
        <v>0</v>
      </c>
      <c r="J36" s="176"/>
      <c r="K36" s="177">
        <f>ROUND(E36*J36,2)</f>
        <v>0</v>
      </c>
      <c r="L36" s="177">
        <v>15</v>
      </c>
      <c r="M36" s="177">
        <f>G36*(1+L36/100)</f>
        <v>0</v>
      </c>
      <c r="N36" s="177">
        <v>0</v>
      </c>
      <c r="O36" s="177">
        <f>ROUND(E36*N36,2)</f>
        <v>0</v>
      </c>
      <c r="P36" s="177">
        <v>0</v>
      </c>
      <c r="Q36" s="177">
        <f>ROUND(E36*P36,2)</f>
        <v>0</v>
      </c>
      <c r="R36" s="177" t="s">
        <v>125</v>
      </c>
      <c r="S36" s="177" t="s">
        <v>105</v>
      </c>
      <c r="T36" s="178" t="s">
        <v>105</v>
      </c>
      <c r="U36" s="160">
        <v>8.4000000000000005E-2</v>
      </c>
      <c r="V36" s="160">
        <f>ROUND(E36*U36,2)</f>
        <v>5.16</v>
      </c>
      <c r="W36" s="160"/>
      <c r="X36" s="160" t="s">
        <v>106</v>
      </c>
      <c r="Y36" s="151"/>
      <c r="Z36" s="151"/>
      <c r="AA36" s="151"/>
      <c r="AB36" s="151"/>
      <c r="AC36" s="151"/>
      <c r="AD36" s="151"/>
      <c r="AE36" s="151"/>
      <c r="AF36" s="151"/>
      <c r="AG36" s="151" t="s">
        <v>107</v>
      </c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ht="33.75" outlineLevel="1" x14ac:dyDescent="0.2">
      <c r="A37" s="158"/>
      <c r="B37" s="159"/>
      <c r="C37" s="255" t="s">
        <v>137</v>
      </c>
      <c r="D37" s="256"/>
      <c r="E37" s="256"/>
      <c r="F37" s="256"/>
      <c r="G37" s="256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51"/>
      <c r="Z37" s="151"/>
      <c r="AA37" s="151"/>
      <c r="AB37" s="151"/>
      <c r="AC37" s="151"/>
      <c r="AD37" s="151"/>
      <c r="AE37" s="151"/>
      <c r="AF37" s="151"/>
      <c r="AG37" s="151" t="s">
        <v>126</v>
      </c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79" t="str">
        <f>C37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58"/>
      <c r="B38" s="159"/>
      <c r="C38" s="190" t="s">
        <v>145</v>
      </c>
      <c r="D38" s="161"/>
      <c r="E38" s="162">
        <v>61.44</v>
      </c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51"/>
      <c r="Z38" s="151"/>
      <c r="AA38" s="151"/>
      <c r="AB38" s="151"/>
      <c r="AC38" s="151"/>
      <c r="AD38" s="151"/>
      <c r="AE38" s="151"/>
      <c r="AF38" s="151"/>
      <c r="AG38" s="151" t="s">
        <v>109</v>
      </c>
      <c r="AH38" s="151">
        <v>5</v>
      </c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ht="22.5" outlineLevel="1" x14ac:dyDescent="0.2">
      <c r="A39" s="172">
        <v>10</v>
      </c>
      <c r="B39" s="173" t="s">
        <v>146</v>
      </c>
      <c r="C39" s="189" t="s">
        <v>147</v>
      </c>
      <c r="D39" s="174" t="s">
        <v>103</v>
      </c>
      <c r="E39" s="175">
        <v>153.6</v>
      </c>
      <c r="F39" s="176"/>
      <c r="G39" s="177">
        <f>ROUND(E39*F39,2)</f>
        <v>0</v>
      </c>
      <c r="H39" s="176"/>
      <c r="I39" s="177">
        <f>ROUND(E39*H39,2)</f>
        <v>0</v>
      </c>
      <c r="J39" s="176"/>
      <c r="K39" s="177">
        <f>ROUND(E39*J39,2)</f>
        <v>0</v>
      </c>
      <c r="L39" s="177">
        <v>15</v>
      </c>
      <c r="M39" s="177">
        <f>G39*(1+L39/100)</f>
        <v>0</v>
      </c>
      <c r="N39" s="177">
        <v>9.8999999999999999E-4</v>
      </c>
      <c r="O39" s="177">
        <f>ROUND(E39*N39,2)</f>
        <v>0.15</v>
      </c>
      <c r="P39" s="177">
        <v>0</v>
      </c>
      <c r="Q39" s="177">
        <f>ROUND(E39*P39,2)</f>
        <v>0</v>
      </c>
      <c r="R39" s="177" t="s">
        <v>125</v>
      </c>
      <c r="S39" s="177" t="s">
        <v>105</v>
      </c>
      <c r="T39" s="178" t="s">
        <v>105</v>
      </c>
      <c r="U39" s="160">
        <v>0.23599999999999999</v>
      </c>
      <c r="V39" s="160">
        <f>ROUND(E39*U39,2)</f>
        <v>36.25</v>
      </c>
      <c r="W39" s="160"/>
      <c r="X39" s="160" t="s">
        <v>106</v>
      </c>
      <c r="Y39" s="151"/>
      <c r="Z39" s="151"/>
      <c r="AA39" s="151"/>
      <c r="AB39" s="151"/>
      <c r="AC39" s="151"/>
      <c r="AD39" s="151"/>
      <c r="AE39" s="151"/>
      <c r="AF39" s="151"/>
      <c r="AG39" s="151" t="s">
        <v>107</v>
      </c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8"/>
      <c r="B40" s="159"/>
      <c r="C40" s="255" t="s">
        <v>148</v>
      </c>
      <c r="D40" s="256"/>
      <c r="E40" s="256"/>
      <c r="F40" s="256"/>
      <c r="G40" s="256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51"/>
      <c r="Z40" s="151"/>
      <c r="AA40" s="151"/>
      <c r="AB40" s="151"/>
      <c r="AC40" s="151"/>
      <c r="AD40" s="151"/>
      <c r="AE40" s="151"/>
      <c r="AF40" s="151"/>
      <c r="AG40" s="151" t="s">
        <v>126</v>
      </c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outlineLevel="1" x14ac:dyDescent="0.2">
      <c r="A41" s="158"/>
      <c r="B41" s="159"/>
      <c r="C41" s="190" t="s">
        <v>149</v>
      </c>
      <c r="D41" s="161"/>
      <c r="E41" s="162">
        <v>153.6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51"/>
      <c r="Z41" s="151"/>
      <c r="AA41" s="151"/>
      <c r="AB41" s="151"/>
      <c r="AC41" s="151"/>
      <c r="AD41" s="151"/>
      <c r="AE41" s="151"/>
      <c r="AF41" s="151"/>
      <c r="AG41" s="151" t="s">
        <v>109</v>
      </c>
      <c r="AH41" s="151">
        <v>0</v>
      </c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72">
        <v>11</v>
      </c>
      <c r="B42" s="173" t="s">
        <v>150</v>
      </c>
      <c r="C42" s="189" t="s">
        <v>151</v>
      </c>
      <c r="D42" s="174" t="s">
        <v>103</v>
      </c>
      <c r="E42" s="175">
        <v>153.6</v>
      </c>
      <c r="F42" s="176"/>
      <c r="G42" s="177">
        <f>ROUND(E42*F42,2)</f>
        <v>0</v>
      </c>
      <c r="H42" s="176"/>
      <c r="I42" s="177">
        <f>ROUND(E42*H42,2)</f>
        <v>0</v>
      </c>
      <c r="J42" s="176"/>
      <c r="K42" s="177">
        <f>ROUND(E42*J42,2)</f>
        <v>0</v>
      </c>
      <c r="L42" s="177">
        <v>15</v>
      </c>
      <c r="M42" s="177">
        <f>G42*(1+L42/100)</f>
        <v>0</v>
      </c>
      <c r="N42" s="177">
        <v>0</v>
      </c>
      <c r="O42" s="177">
        <f>ROUND(E42*N42,2)</f>
        <v>0</v>
      </c>
      <c r="P42" s="177">
        <v>0</v>
      </c>
      <c r="Q42" s="177">
        <f>ROUND(E42*P42,2)</f>
        <v>0</v>
      </c>
      <c r="R42" s="177" t="s">
        <v>125</v>
      </c>
      <c r="S42" s="177" t="s">
        <v>105</v>
      </c>
      <c r="T42" s="178" t="s">
        <v>105</v>
      </c>
      <c r="U42" s="160">
        <v>7.0000000000000007E-2</v>
      </c>
      <c r="V42" s="160">
        <f>ROUND(E42*U42,2)</f>
        <v>10.75</v>
      </c>
      <c r="W42" s="160"/>
      <c r="X42" s="160" t="s">
        <v>106</v>
      </c>
      <c r="Y42" s="151"/>
      <c r="Z42" s="151"/>
      <c r="AA42" s="151"/>
      <c r="AB42" s="151"/>
      <c r="AC42" s="151"/>
      <c r="AD42" s="151"/>
      <c r="AE42" s="151"/>
      <c r="AF42" s="151"/>
      <c r="AG42" s="151" t="s">
        <v>107</v>
      </c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8"/>
      <c r="B43" s="159"/>
      <c r="C43" s="255" t="s">
        <v>152</v>
      </c>
      <c r="D43" s="256"/>
      <c r="E43" s="256"/>
      <c r="F43" s="256"/>
      <c r="G43" s="256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51"/>
      <c r="Z43" s="151"/>
      <c r="AA43" s="151"/>
      <c r="AB43" s="151"/>
      <c r="AC43" s="151"/>
      <c r="AD43" s="151"/>
      <c r="AE43" s="151"/>
      <c r="AF43" s="151"/>
      <c r="AG43" s="151" t="s">
        <v>126</v>
      </c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8"/>
      <c r="B44" s="159"/>
      <c r="C44" s="190" t="s">
        <v>153</v>
      </c>
      <c r="D44" s="161"/>
      <c r="E44" s="162">
        <v>153.6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51"/>
      <c r="Z44" s="151"/>
      <c r="AA44" s="151"/>
      <c r="AB44" s="151"/>
      <c r="AC44" s="151"/>
      <c r="AD44" s="151"/>
      <c r="AE44" s="151"/>
      <c r="AF44" s="151"/>
      <c r="AG44" s="151" t="s">
        <v>109</v>
      </c>
      <c r="AH44" s="151">
        <v>5</v>
      </c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outlineLevel="1" x14ac:dyDescent="0.2">
      <c r="A45" s="172">
        <v>12</v>
      </c>
      <c r="B45" s="173" t="s">
        <v>154</v>
      </c>
      <c r="C45" s="189" t="s">
        <v>155</v>
      </c>
      <c r="D45" s="174" t="s">
        <v>122</v>
      </c>
      <c r="E45" s="175">
        <v>64.44</v>
      </c>
      <c r="F45" s="176"/>
      <c r="G45" s="177">
        <f>ROUND(E45*F45,2)</f>
        <v>0</v>
      </c>
      <c r="H45" s="176"/>
      <c r="I45" s="177">
        <f>ROUND(E45*H45,2)</f>
        <v>0</v>
      </c>
      <c r="J45" s="176"/>
      <c r="K45" s="177">
        <f>ROUND(E45*J45,2)</f>
        <v>0</v>
      </c>
      <c r="L45" s="177">
        <v>15</v>
      </c>
      <c r="M45" s="177">
        <f>G45*(1+L45/100)</f>
        <v>0</v>
      </c>
      <c r="N45" s="177">
        <v>0</v>
      </c>
      <c r="O45" s="177">
        <f>ROUND(E45*N45,2)</f>
        <v>0</v>
      </c>
      <c r="P45" s="177">
        <v>0</v>
      </c>
      <c r="Q45" s="177">
        <f>ROUND(E45*P45,2)</f>
        <v>0</v>
      </c>
      <c r="R45" s="177" t="s">
        <v>125</v>
      </c>
      <c r="S45" s="177" t="s">
        <v>105</v>
      </c>
      <c r="T45" s="178" t="s">
        <v>105</v>
      </c>
      <c r="U45" s="160">
        <v>7.3999999999999996E-2</v>
      </c>
      <c r="V45" s="160">
        <f>ROUND(E45*U45,2)</f>
        <v>4.7699999999999996</v>
      </c>
      <c r="W45" s="160"/>
      <c r="X45" s="160" t="s">
        <v>106</v>
      </c>
      <c r="Y45" s="151"/>
      <c r="Z45" s="151"/>
      <c r="AA45" s="151"/>
      <c r="AB45" s="151"/>
      <c r="AC45" s="151"/>
      <c r="AD45" s="151"/>
      <c r="AE45" s="151"/>
      <c r="AF45" s="151"/>
      <c r="AG45" s="151" t="s">
        <v>107</v>
      </c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58"/>
      <c r="B46" s="159"/>
      <c r="C46" s="255" t="s">
        <v>156</v>
      </c>
      <c r="D46" s="256"/>
      <c r="E46" s="256"/>
      <c r="F46" s="256"/>
      <c r="G46" s="256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51"/>
      <c r="Z46" s="151"/>
      <c r="AA46" s="151"/>
      <c r="AB46" s="151"/>
      <c r="AC46" s="151"/>
      <c r="AD46" s="151"/>
      <c r="AE46" s="151"/>
      <c r="AF46" s="151"/>
      <c r="AG46" s="151" t="s">
        <v>126</v>
      </c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1" x14ac:dyDescent="0.2">
      <c r="A47" s="158"/>
      <c r="B47" s="159"/>
      <c r="C47" s="190" t="s">
        <v>134</v>
      </c>
      <c r="D47" s="161"/>
      <c r="E47" s="162">
        <v>3</v>
      </c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51"/>
      <c r="Z47" s="151"/>
      <c r="AA47" s="151"/>
      <c r="AB47" s="151"/>
      <c r="AC47" s="151"/>
      <c r="AD47" s="151"/>
      <c r="AE47" s="151"/>
      <c r="AF47" s="151"/>
      <c r="AG47" s="151" t="s">
        <v>109</v>
      </c>
      <c r="AH47" s="151">
        <v>5</v>
      </c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8"/>
      <c r="B48" s="159"/>
      <c r="C48" s="190" t="s">
        <v>145</v>
      </c>
      <c r="D48" s="161"/>
      <c r="E48" s="162">
        <v>61.44</v>
      </c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51"/>
      <c r="Z48" s="151"/>
      <c r="AA48" s="151"/>
      <c r="AB48" s="151"/>
      <c r="AC48" s="151"/>
      <c r="AD48" s="151"/>
      <c r="AE48" s="151"/>
      <c r="AF48" s="151"/>
      <c r="AG48" s="151" t="s">
        <v>109</v>
      </c>
      <c r="AH48" s="151">
        <v>5</v>
      </c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ht="22.5" outlineLevel="1" x14ac:dyDescent="0.2">
      <c r="A49" s="172">
        <v>13</v>
      </c>
      <c r="B49" s="173" t="s">
        <v>157</v>
      </c>
      <c r="C49" s="189" t="s">
        <v>158</v>
      </c>
      <c r="D49" s="174" t="s">
        <v>122</v>
      </c>
      <c r="E49" s="175">
        <v>33.72</v>
      </c>
      <c r="F49" s="176"/>
      <c r="G49" s="177">
        <f>ROUND(E49*F49,2)</f>
        <v>0</v>
      </c>
      <c r="H49" s="176"/>
      <c r="I49" s="177">
        <f>ROUND(E49*H49,2)</f>
        <v>0</v>
      </c>
      <c r="J49" s="176"/>
      <c r="K49" s="177">
        <f>ROUND(E49*J49,2)</f>
        <v>0</v>
      </c>
      <c r="L49" s="177">
        <v>15</v>
      </c>
      <c r="M49" s="177">
        <f>G49*(1+L49/100)</f>
        <v>0</v>
      </c>
      <c r="N49" s="177">
        <v>0</v>
      </c>
      <c r="O49" s="177">
        <f>ROUND(E49*N49,2)</f>
        <v>0</v>
      </c>
      <c r="P49" s="177">
        <v>0</v>
      </c>
      <c r="Q49" s="177">
        <f>ROUND(E49*P49,2)</f>
        <v>0</v>
      </c>
      <c r="R49" s="177" t="s">
        <v>125</v>
      </c>
      <c r="S49" s="177" t="s">
        <v>105</v>
      </c>
      <c r="T49" s="178" t="s">
        <v>105</v>
      </c>
      <c r="U49" s="160">
        <v>1.0999999999999999E-2</v>
      </c>
      <c r="V49" s="160">
        <f>ROUND(E49*U49,2)</f>
        <v>0.37</v>
      </c>
      <c r="W49" s="160"/>
      <c r="X49" s="160" t="s">
        <v>106</v>
      </c>
      <c r="Y49" s="151"/>
      <c r="Z49" s="151"/>
      <c r="AA49" s="151"/>
      <c r="AB49" s="151"/>
      <c r="AC49" s="151"/>
      <c r="AD49" s="151"/>
      <c r="AE49" s="151"/>
      <c r="AF49" s="151"/>
      <c r="AG49" s="151" t="s">
        <v>107</v>
      </c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outlineLevel="1" x14ac:dyDescent="0.2">
      <c r="A50" s="158"/>
      <c r="B50" s="159"/>
      <c r="C50" s="255" t="s">
        <v>156</v>
      </c>
      <c r="D50" s="256"/>
      <c r="E50" s="256"/>
      <c r="F50" s="256"/>
      <c r="G50" s="256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51"/>
      <c r="Z50" s="151"/>
      <c r="AA50" s="151"/>
      <c r="AB50" s="151"/>
      <c r="AC50" s="151"/>
      <c r="AD50" s="151"/>
      <c r="AE50" s="151"/>
      <c r="AF50" s="151"/>
      <c r="AG50" s="151" t="s">
        <v>126</v>
      </c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1" x14ac:dyDescent="0.2">
      <c r="A51" s="158"/>
      <c r="B51" s="159"/>
      <c r="C51" s="190" t="s">
        <v>159</v>
      </c>
      <c r="D51" s="161"/>
      <c r="E51" s="162">
        <v>64.44</v>
      </c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51"/>
      <c r="Z51" s="151"/>
      <c r="AA51" s="151"/>
      <c r="AB51" s="151"/>
      <c r="AC51" s="151"/>
      <c r="AD51" s="151"/>
      <c r="AE51" s="151"/>
      <c r="AF51" s="151"/>
      <c r="AG51" s="151" t="s">
        <v>109</v>
      </c>
      <c r="AH51" s="151">
        <v>5</v>
      </c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1" x14ac:dyDescent="0.2">
      <c r="A52" s="158"/>
      <c r="B52" s="159"/>
      <c r="C52" s="190" t="s">
        <v>160</v>
      </c>
      <c r="D52" s="161"/>
      <c r="E52" s="162">
        <v>-30.72</v>
      </c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51"/>
      <c r="Z52" s="151"/>
      <c r="AA52" s="151"/>
      <c r="AB52" s="151"/>
      <c r="AC52" s="151"/>
      <c r="AD52" s="151"/>
      <c r="AE52" s="151"/>
      <c r="AF52" s="151"/>
      <c r="AG52" s="151" t="s">
        <v>109</v>
      </c>
      <c r="AH52" s="151">
        <v>5</v>
      </c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ht="22.5" outlineLevel="1" x14ac:dyDescent="0.2">
      <c r="A53" s="172">
        <v>14</v>
      </c>
      <c r="B53" s="173" t="s">
        <v>161</v>
      </c>
      <c r="C53" s="189" t="s">
        <v>162</v>
      </c>
      <c r="D53" s="174" t="s">
        <v>122</v>
      </c>
      <c r="E53" s="175">
        <v>33.72</v>
      </c>
      <c r="F53" s="176"/>
      <c r="G53" s="177">
        <f>ROUND(E53*F53,2)</f>
        <v>0</v>
      </c>
      <c r="H53" s="176"/>
      <c r="I53" s="177">
        <f>ROUND(E53*H53,2)</f>
        <v>0</v>
      </c>
      <c r="J53" s="176"/>
      <c r="K53" s="177">
        <f>ROUND(E53*J53,2)</f>
        <v>0</v>
      </c>
      <c r="L53" s="177">
        <v>15</v>
      </c>
      <c r="M53" s="177">
        <f>G53*(1+L53/100)</f>
        <v>0</v>
      </c>
      <c r="N53" s="177">
        <v>0</v>
      </c>
      <c r="O53" s="177">
        <f>ROUND(E53*N53,2)</f>
        <v>0</v>
      </c>
      <c r="P53" s="177">
        <v>0</v>
      </c>
      <c r="Q53" s="177">
        <f>ROUND(E53*P53,2)</f>
        <v>0</v>
      </c>
      <c r="R53" s="177" t="s">
        <v>125</v>
      </c>
      <c r="S53" s="177" t="s">
        <v>105</v>
      </c>
      <c r="T53" s="178" t="s">
        <v>105</v>
      </c>
      <c r="U53" s="160">
        <v>8.9999999999999993E-3</v>
      </c>
      <c r="V53" s="160">
        <f>ROUND(E53*U53,2)</f>
        <v>0.3</v>
      </c>
      <c r="W53" s="160"/>
      <c r="X53" s="160" t="s">
        <v>106</v>
      </c>
      <c r="Y53" s="151"/>
      <c r="Z53" s="151"/>
      <c r="AA53" s="151"/>
      <c r="AB53" s="151"/>
      <c r="AC53" s="151"/>
      <c r="AD53" s="151"/>
      <c r="AE53" s="151"/>
      <c r="AF53" s="151"/>
      <c r="AG53" s="151" t="s">
        <v>107</v>
      </c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">
      <c r="A54" s="158"/>
      <c r="B54" s="159"/>
      <c r="C54" s="190" t="s">
        <v>163</v>
      </c>
      <c r="D54" s="161"/>
      <c r="E54" s="162">
        <v>33.72</v>
      </c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51"/>
      <c r="Z54" s="151"/>
      <c r="AA54" s="151"/>
      <c r="AB54" s="151"/>
      <c r="AC54" s="151"/>
      <c r="AD54" s="151"/>
      <c r="AE54" s="151"/>
      <c r="AF54" s="151"/>
      <c r="AG54" s="151" t="s">
        <v>109</v>
      </c>
      <c r="AH54" s="151">
        <v>5</v>
      </c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">
      <c r="A55" s="172">
        <v>15</v>
      </c>
      <c r="B55" s="173" t="s">
        <v>164</v>
      </c>
      <c r="C55" s="189" t="s">
        <v>165</v>
      </c>
      <c r="D55" s="174" t="s">
        <v>166</v>
      </c>
      <c r="E55" s="175">
        <v>53.951999999999998</v>
      </c>
      <c r="F55" s="176"/>
      <c r="G55" s="177">
        <f>ROUND(E55*F55,2)</f>
        <v>0</v>
      </c>
      <c r="H55" s="176"/>
      <c r="I55" s="177">
        <f>ROUND(E55*H55,2)</f>
        <v>0</v>
      </c>
      <c r="J55" s="176"/>
      <c r="K55" s="177">
        <f>ROUND(E55*J55,2)</f>
        <v>0</v>
      </c>
      <c r="L55" s="177">
        <v>15</v>
      </c>
      <c r="M55" s="177">
        <f>G55*(1+L55/100)</f>
        <v>0</v>
      </c>
      <c r="N55" s="177">
        <v>0</v>
      </c>
      <c r="O55" s="177">
        <f>ROUND(E55*N55,2)</f>
        <v>0</v>
      </c>
      <c r="P55" s="177">
        <v>0</v>
      </c>
      <c r="Q55" s="177">
        <f>ROUND(E55*P55,2)</f>
        <v>0</v>
      </c>
      <c r="R55" s="177" t="s">
        <v>125</v>
      </c>
      <c r="S55" s="177" t="s">
        <v>105</v>
      </c>
      <c r="T55" s="178" t="s">
        <v>105</v>
      </c>
      <c r="U55" s="160">
        <v>0</v>
      </c>
      <c r="V55" s="160">
        <f>ROUND(E55*U55,2)</f>
        <v>0</v>
      </c>
      <c r="W55" s="160"/>
      <c r="X55" s="160" t="s">
        <v>106</v>
      </c>
      <c r="Y55" s="151"/>
      <c r="Z55" s="151"/>
      <c r="AA55" s="151"/>
      <c r="AB55" s="151"/>
      <c r="AC55" s="151"/>
      <c r="AD55" s="151"/>
      <c r="AE55" s="151"/>
      <c r="AF55" s="151"/>
      <c r="AG55" s="151" t="s">
        <v>107</v>
      </c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">
      <c r="A56" s="158"/>
      <c r="B56" s="159"/>
      <c r="C56" s="190" t="s">
        <v>167</v>
      </c>
      <c r="D56" s="161"/>
      <c r="E56" s="162">
        <v>53.951999999999998</v>
      </c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51"/>
      <c r="Z56" s="151"/>
      <c r="AA56" s="151"/>
      <c r="AB56" s="151"/>
      <c r="AC56" s="151"/>
      <c r="AD56" s="151"/>
      <c r="AE56" s="151"/>
      <c r="AF56" s="151"/>
      <c r="AG56" s="151" t="s">
        <v>109</v>
      </c>
      <c r="AH56" s="151">
        <v>5</v>
      </c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ht="22.5" outlineLevel="1" x14ac:dyDescent="0.2">
      <c r="A57" s="172">
        <v>16</v>
      </c>
      <c r="B57" s="173" t="s">
        <v>168</v>
      </c>
      <c r="C57" s="189" t="s">
        <v>169</v>
      </c>
      <c r="D57" s="174" t="s">
        <v>122</v>
      </c>
      <c r="E57" s="175">
        <v>30.72</v>
      </c>
      <c r="F57" s="176"/>
      <c r="G57" s="177">
        <f>ROUND(E57*F57,2)</f>
        <v>0</v>
      </c>
      <c r="H57" s="176"/>
      <c r="I57" s="177">
        <f>ROUND(E57*H57,2)</f>
        <v>0</v>
      </c>
      <c r="J57" s="176"/>
      <c r="K57" s="177">
        <f>ROUND(E57*J57,2)</f>
        <v>0</v>
      </c>
      <c r="L57" s="177">
        <v>15</v>
      </c>
      <c r="M57" s="177">
        <f>G57*(1+L57/100)</f>
        <v>0</v>
      </c>
      <c r="N57" s="177">
        <v>0</v>
      </c>
      <c r="O57" s="177">
        <f>ROUND(E57*N57,2)</f>
        <v>0</v>
      </c>
      <c r="P57" s="177">
        <v>0</v>
      </c>
      <c r="Q57" s="177">
        <f>ROUND(E57*P57,2)</f>
        <v>0</v>
      </c>
      <c r="R57" s="177" t="s">
        <v>125</v>
      </c>
      <c r="S57" s="177" t="s">
        <v>105</v>
      </c>
      <c r="T57" s="178" t="s">
        <v>105</v>
      </c>
      <c r="U57" s="160">
        <v>0.20200000000000001</v>
      </c>
      <c r="V57" s="160">
        <f>ROUND(E57*U57,2)</f>
        <v>6.21</v>
      </c>
      <c r="W57" s="160"/>
      <c r="X57" s="160" t="s">
        <v>106</v>
      </c>
      <c r="Y57" s="151"/>
      <c r="Z57" s="151"/>
      <c r="AA57" s="151"/>
      <c r="AB57" s="151"/>
      <c r="AC57" s="151"/>
      <c r="AD57" s="151"/>
      <c r="AE57" s="151"/>
      <c r="AF57" s="151"/>
      <c r="AG57" s="151" t="s">
        <v>107</v>
      </c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1" x14ac:dyDescent="0.2">
      <c r="A58" s="158"/>
      <c r="B58" s="159"/>
      <c r="C58" s="255" t="s">
        <v>170</v>
      </c>
      <c r="D58" s="256"/>
      <c r="E58" s="256"/>
      <c r="F58" s="256"/>
      <c r="G58" s="256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51"/>
      <c r="Z58" s="151"/>
      <c r="AA58" s="151"/>
      <c r="AB58" s="151"/>
      <c r="AC58" s="151"/>
      <c r="AD58" s="151"/>
      <c r="AE58" s="151"/>
      <c r="AF58" s="151"/>
      <c r="AG58" s="151" t="s">
        <v>126</v>
      </c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">
      <c r="A59" s="158"/>
      <c r="B59" s="159"/>
      <c r="C59" s="257" t="s">
        <v>171</v>
      </c>
      <c r="D59" s="258"/>
      <c r="E59" s="258"/>
      <c r="F59" s="258"/>
      <c r="G59" s="258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51"/>
      <c r="Z59" s="151"/>
      <c r="AA59" s="151"/>
      <c r="AB59" s="151"/>
      <c r="AC59" s="151"/>
      <c r="AD59" s="151"/>
      <c r="AE59" s="151"/>
      <c r="AF59" s="151"/>
      <c r="AG59" s="151" t="s">
        <v>172</v>
      </c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58"/>
      <c r="B60" s="159"/>
      <c r="C60" s="190" t="s">
        <v>173</v>
      </c>
      <c r="D60" s="161"/>
      <c r="E60" s="162">
        <v>30.72</v>
      </c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51"/>
      <c r="Z60" s="151"/>
      <c r="AA60" s="151"/>
      <c r="AB60" s="151"/>
      <c r="AC60" s="151"/>
      <c r="AD60" s="151"/>
      <c r="AE60" s="151"/>
      <c r="AF60" s="151"/>
      <c r="AG60" s="151" t="s">
        <v>109</v>
      </c>
      <c r="AH60" s="151">
        <v>0</v>
      </c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2">
      <c r="A61" s="172">
        <v>17</v>
      </c>
      <c r="B61" s="173" t="s">
        <v>174</v>
      </c>
      <c r="C61" s="189" t="s">
        <v>175</v>
      </c>
      <c r="D61" s="174" t="s">
        <v>122</v>
      </c>
      <c r="E61" s="175">
        <v>19.2</v>
      </c>
      <c r="F61" s="176"/>
      <c r="G61" s="177">
        <f>ROUND(E61*F61,2)</f>
        <v>0</v>
      </c>
      <c r="H61" s="176"/>
      <c r="I61" s="177">
        <f>ROUND(E61*H61,2)</f>
        <v>0</v>
      </c>
      <c r="J61" s="176"/>
      <c r="K61" s="177">
        <f>ROUND(E61*J61,2)</f>
        <v>0</v>
      </c>
      <c r="L61" s="177">
        <v>15</v>
      </c>
      <c r="M61" s="177">
        <f>G61*(1+L61/100)</f>
        <v>0</v>
      </c>
      <c r="N61" s="177">
        <v>1.7</v>
      </c>
      <c r="O61" s="177">
        <f>ROUND(E61*N61,2)</f>
        <v>32.64</v>
      </c>
      <c r="P61" s="177">
        <v>0</v>
      </c>
      <c r="Q61" s="177">
        <f>ROUND(E61*P61,2)</f>
        <v>0</v>
      </c>
      <c r="R61" s="177" t="s">
        <v>125</v>
      </c>
      <c r="S61" s="177" t="s">
        <v>105</v>
      </c>
      <c r="T61" s="178" t="s">
        <v>105</v>
      </c>
      <c r="U61" s="160">
        <v>1.587</v>
      </c>
      <c r="V61" s="160">
        <f>ROUND(E61*U61,2)</f>
        <v>30.47</v>
      </c>
      <c r="W61" s="160"/>
      <c r="X61" s="160" t="s">
        <v>106</v>
      </c>
      <c r="Y61" s="151"/>
      <c r="Z61" s="151"/>
      <c r="AA61" s="151"/>
      <c r="AB61" s="151"/>
      <c r="AC61" s="151"/>
      <c r="AD61" s="151"/>
      <c r="AE61" s="151"/>
      <c r="AF61" s="151"/>
      <c r="AG61" s="151" t="s">
        <v>107</v>
      </c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ht="22.5" outlineLevel="1" x14ac:dyDescent="0.2">
      <c r="A62" s="158"/>
      <c r="B62" s="159"/>
      <c r="C62" s="255" t="s">
        <v>176</v>
      </c>
      <c r="D62" s="256"/>
      <c r="E62" s="256"/>
      <c r="F62" s="256"/>
      <c r="G62" s="256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51"/>
      <c r="Z62" s="151"/>
      <c r="AA62" s="151"/>
      <c r="AB62" s="151"/>
      <c r="AC62" s="151"/>
      <c r="AD62" s="151"/>
      <c r="AE62" s="151"/>
      <c r="AF62" s="151"/>
      <c r="AG62" s="151" t="s">
        <v>126</v>
      </c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79" t="str">
        <f>C62</f>
        <v>sypaninou z vhodných hornin tř. 1 - 4 nebo materiálem připraveným podél výkopu ve vzdálenosti do 3 m od jeho kraje, pro jakoukoliv hloubku výkopu a jakoukoliv míru zhutnění,</v>
      </c>
      <c r="BB62" s="151"/>
      <c r="BC62" s="151"/>
      <c r="BD62" s="151"/>
      <c r="BE62" s="151"/>
      <c r="BF62" s="151"/>
      <c r="BG62" s="151"/>
      <c r="BH62" s="151"/>
    </row>
    <row r="63" spans="1:60" outlineLevel="1" x14ac:dyDescent="0.2">
      <c r="A63" s="158"/>
      <c r="B63" s="159"/>
      <c r="C63" s="190" t="s">
        <v>177</v>
      </c>
      <c r="D63" s="161"/>
      <c r="E63" s="162">
        <v>19.2</v>
      </c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51"/>
      <c r="Z63" s="151"/>
      <c r="AA63" s="151"/>
      <c r="AB63" s="151"/>
      <c r="AC63" s="151"/>
      <c r="AD63" s="151"/>
      <c r="AE63" s="151"/>
      <c r="AF63" s="151"/>
      <c r="AG63" s="151" t="s">
        <v>109</v>
      </c>
      <c r="AH63" s="151">
        <v>0</v>
      </c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outlineLevel="1" x14ac:dyDescent="0.2">
      <c r="A64" s="172">
        <v>18</v>
      </c>
      <c r="B64" s="173" t="s">
        <v>178</v>
      </c>
      <c r="C64" s="189" t="s">
        <v>179</v>
      </c>
      <c r="D64" s="174" t="s">
        <v>103</v>
      </c>
      <c r="E64" s="175">
        <v>144</v>
      </c>
      <c r="F64" s="176"/>
      <c r="G64" s="177">
        <f>ROUND(E64*F64,2)</f>
        <v>0</v>
      </c>
      <c r="H64" s="176"/>
      <c r="I64" s="177">
        <f>ROUND(E64*H64,2)</f>
        <v>0</v>
      </c>
      <c r="J64" s="176"/>
      <c r="K64" s="177">
        <f>ROUND(E64*J64,2)</f>
        <v>0</v>
      </c>
      <c r="L64" s="177">
        <v>15</v>
      </c>
      <c r="M64" s="177">
        <f>G64*(1+L64/100)</f>
        <v>0</v>
      </c>
      <c r="N64" s="177">
        <v>0</v>
      </c>
      <c r="O64" s="177">
        <f>ROUND(E64*N64,2)</f>
        <v>0</v>
      </c>
      <c r="P64" s="177">
        <v>0</v>
      </c>
      <c r="Q64" s="177">
        <f>ROUND(E64*P64,2)</f>
        <v>0</v>
      </c>
      <c r="R64" s="177" t="s">
        <v>180</v>
      </c>
      <c r="S64" s="177" t="s">
        <v>105</v>
      </c>
      <c r="T64" s="178" t="s">
        <v>105</v>
      </c>
      <c r="U64" s="160">
        <v>0.06</v>
      </c>
      <c r="V64" s="160">
        <f>ROUND(E64*U64,2)</f>
        <v>8.64</v>
      </c>
      <c r="W64" s="160"/>
      <c r="X64" s="160" t="s">
        <v>106</v>
      </c>
      <c r="Y64" s="151"/>
      <c r="Z64" s="151"/>
      <c r="AA64" s="151"/>
      <c r="AB64" s="151"/>
      <c r="AC64" s="151"/>
      <c r="AD64" s="151"/>
      <c r="AE64" s="151"/>
      <c r="AF64" s="151"/>
      <c r="AG64" s="151" t="s">
        <v>107</v>
      </c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1" x14ac:dyDescent="0.2">
      <c r="A65" s="158"/>
      <c r="B65" s="159"/>
      <c r="C65" s="255" t="s">
        <v>181</v>
      </c>
      <c r="D65" s="256"/>
      <c r="E65" s="256"/>
      <c r="F65" s="256"/>
      <c r="G65" s="256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51"/>
      <c r="Z65" s="151"/>
      <c r="AA65" s="151"/>
      <c r="AB65" s="151"/>
      <c r="AC65" s="151"/>
      <c r="AD65" s="151"/>
      <c r="AE65" s="151"/>
      <c r="AF65" s="151"/>
      <c r="AG65" s="151" t="s">
        <v>126</v>
      </c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1" x14ac:dyDescent="0.2">
      <c r="A66" s="158"/>
      <c r="B66" s="159"/>
      <c r="C66" s="190" t="s">
        <v>182</v>
      </c>
      <c r="D66" s="161"/>
      <c r="E66" s="162">
        <v>144</v>
      </c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51"/>
      <c r="Z66" s="151"/>
      <c r="AA66" s="151"/>
      <c r="AB66" s="151"/>
      <c r="AC66" s="151"/>
      <c r="AD66" s="151"/>
      <c r="AE66" s="151"/>
      <c r="AF66" s="151"/>
      <c r="AG66" s="151" t="s">
        <v>109</v>
      </c>
      <c r="AH66" s="151">
        <v>0</v>
      </c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outlineLevel="1" x14ac:dyDescent="0.2">
      <c r="A67" s="172">
        <v>19</v>
      </c>
      <c r="B67" s="173" t="s">
        <v>183</v>
      </c>
      <c r="C67" s="189" t="s">
        <v>184</v>
      </c>
      <c r="D67" s="174" t="s">
        <v>185</v>
      </c>
      <c r="E67" s="175">
        <v>2.88</v>
      </c>
      <c r="F67" s="176"/>
      <c r="G67" s="177">
        <f>ROUND(E67*F67,2)</f>
        <v>0</v>
      </c>
      <c r="H67" s="176"/>
      <c r="I67" s="177">
        <f>ROUND(E67*H67,2)</f>
        <v>0</v>
      </c>
      <c r="J67" s="176"/>
      <c r="K67" s="177">
        <f>ROUND(E67*J67,2)</f>
        <v>0</v>
      </c>
      <c r="L67" s="177">
        <v>15</v>
      </c>
      <c r="M67" s="177">
        <f>G67*(1+L67/100)</f>
        <v>0</v>
      </c>
      <c r="N67" s="177">
        <v>1E-3</v>
      </c>
      <c r="O67" s="177">
        <f>ROUND(E67*N67,2)</f>
        <v>0</v>
      </c>
      <c r="P67" s="177">
        <v>0</v>
      </c>
      <c r="Q67" s="177">
        <f>ROUND(E67*P67,2)</f>
        <v>0</v>
      </c>
      <c r="R67" s="177" t="s">
        <v>186</v>
      </c>
      <c r="S67" s="177" t="s">
        <v>105</v>
      </c>
      <c r="T67" s="178" t="s">
        <v>105</v>
      </c>
      <c r="U67" s="160">
        <v>0</v>
      </c>
      <c r="V67" s="160">
        <f>ROUND(E67*U67,2)</f>
        <v>0</v>
      </c>
      <c r="W67" s="160"/>
      <c r="X67" s="160" t="s">
        <v>187</v>
      </c>
      <c r="Y67" s="151"/>
      <c r="Z67" s="151"/>
      <c r="AA67" s="151"/>
      <c r="AB67" s="151"/>
      <c r="AC67" s="151"/>
      <c r="AD67" s="151"/>
      <c r="AE67" s="151"/>
      <c r="AF67" s="151"/>
      <c r="AG67" s="151" t="s">
        <v>188</v>
      </c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1" x14ac:dyDescent="0.2">
      <c r="A68" s="158"/>
      <c r="B68" s="159"/>
      <c r="C68" s="190" t="s">
        <v>189</v>
      </c>
      <c r="D68" s="161"/>
      <c r="E68" s="162">
        <v>2.88</v>
      </c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51"/>
      <c r="Z68" s="151"/>
      <c r="AA68" s="151"/>
      <c r="AB68" s="151"/>
      <c r="AC68" s="151"/>
      <c r="AD68" s="151"/>
      <c r="AE68" s="151"/>
      <c r="AF68" s="151"/>
      <c r="AG68" s="151" t="s">
        <v>109</v>
      </c>
      <c r="AH68" s="151">
        <v>5</v>
      </c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ht="22.5" outlineLevel="1" x14ac:dyDescent="0.2">
      <c r="A69" s="172">
        <v>20</v>
      </c>
      <c r="B69" s="173" t="s">
        <v>190</v>
      </c>
      <c r="C69" s="189" t="s">
        <v>191</v>
      </c>
      <c r="D69" s="174" t="s">
        <v>103</v>
      </c>
      <c r="E69" s="175">
        <v>96</v>
      </c>
      <c r="F69" s="176"/>
      <c r="G69" s="177">
        <f>ROUND(E69*F69,2)</f>
        <v>0</v>
      </c>
      <c r="H69" s="176"/>
      <c r="I69" s="177">
        <f>ROUND(E69*H69,2)</f>
        <v>0</v>
      </c>
      <c r="J69" s="176"/>
      <c r="K69" s="177">
        <f>ROUND(E69*J69,2)</f>
        <v>0</v>
      </c>
      <c r="L69" s="177">
        <v>15</v>
      </c>
      <c r="M69" s="177">
        <f>G69*(1+L69/100)</f>
        <v>0</v>
      </c>
      <c r="N69" s="177">
        <v>0</v>
      </c>
      <c r="O69" s="177">
        <f>ROUND(E69*N69,2)</f>
        <v>0</v>
      </c>
      <c r="P69" s="177">
        <v>0</v>
      </c>
      <c r="Q69" s="177">
        <f>ROUND(E69*P69,2)</f>
        <v>0</v>
      </c>
      <c r="R69" s="177" t="s">
        <v>125</v>
      </c>
      <c r="S69" s="177" t="s">
        <v>105</v>
      </c>
      <c r="T69" s="178" t="s">
        <v>105</v>
      </c>
      <c r="U69" s="160">
        <v>0.13</v>
      </c>
      <c r="V69" s="160">
        <f>ROUND(E69*U69,2)</f>
        <v>12.48</v>
      </c>
      <c r="W69" s="160"/>
      <c r="X69" s="160" t="s">
        <v>106</v>
      </c>
      <c r="Y69" s="151"/>
      <c r="Z69" s="151"/>
      <c r="AA69" s="151"/>
      <c r="AB69" s="151"/>
      <c r="AC69" s="151"/>
      <c r="AD69" s="151"/>
      <c r="AE69" s="151"/>
      <c r="AF69" s="151"/>
      <c r="AG69" s="151" t="s">
        <v>107</v>
      </c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ht="22.5" outlineLevel="1" x14ac:dyDescent="0.2">
      <c r="A70" s="158"/>
      <c r="B70" s="159"/>
      <c r="C70" s="255" t="s">
        <v>192</v>
      </c>
      <c r="D70" s="256"/>
      <c r="E70" s="256"/>
      <c r="F70" s="256"/>
      <c r="G70" s="256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51"/>
      <c r="Z70" s="151"/>
      <c r="AA70" s="151"/>
      <c r="AB70" s="151"/>
      <c r="AC70" s="151"/>
      <c r="AD70" s="151"/>
      <c r="AE70" s="151"/>
      <c r="AF70" s="151"/>
      <c r="AG70" s="151" t="s">
        <v>126</v>
      </c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79" t="str">
        <f>C70</f>
        <v>s případným nutným přemístěním hromad nebo dočasných skládek na místo potřeby ze vzdálenosti do 30 m, v rovině nebo ve svahu do 1 : 5,</v>
      </c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8"/>
      <c r="B71" s="159"/>
      <c r="C71" s="190" t="s">
        <v>193</v>
      </c>
      <c r="D71" s="161"/>
      <c r="E71" s="162">
        <v>96</v>
      </c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51"/>
      <c r="Z71" s="151"/>
      <c r="AA71" s="151"/>
      <c r="AB71" s="151"/>
      <c r="AC71" s="151"/>
      <c r="AD71" s="151"/>
      <c r="AE71" s="151"/>
      <c r="AF71" s="151"/>
      <c r="AG71" s="151" t="s">
        <v>109</v>
      </c>
      <c r="AH71" s="151">
        <v>0</v>
      </c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x14ac:dyDescent="0.2">
      <c r="A72" s="166" t="s">
        <v>99</v>
      </c>
      <c r="B72" s="167" t="s">
        <v>59</v>
      </c>
      <c r="C72" s="188" t="s">
        <v>60</v>
      </c>
      <c r="D72" s="168"/>
      <c r="E72" s="169"/>
      <c r="F72" s="170"/>
      <c r="G72" s="170">
        <f>SUMIF(AG73:AG75,"&lt;&gt;NOR",G73:G75)</f>
        <v>0</v>
      </c>
      <c r="H72" s="170"/>
      <c r="I72" s="170">
        <f>SUM(I73:I75)</f>
        <v>0</v>
      </c>
      <c r="J72" s="170"/>
      <c r="K72" s="170">
        <f>SUM(K73:K75)</f>
        <v>0</v>
      </c>
      <c r="L72" s="170"/>
      <c r="M72" s="170">
        <f>SUM(M73:M75)</f>
        <v>0</v>
      </c>
      <c r="N72" s="170"/>
      <c r="O72" s="170">
        <f>SUM(O73:O75)</f>
        <v>14.52</v>
      </c>
      <c r="P72" s="170"/>
      <c r="Q72" s="170">
        <f>SUM(Q73:Q75)</f>
        <v>0</v>
      </c>
      <c r="R72" s="170"/>
      <c r="S72" s="170"/>
      <c r="T72" s="171"/>
      <c r="U72" s="165"/>
      <c r="V72" s="165">
        <f>SUM(V73:V75)</f>
        <v>10.11</v>
      </c>
      <c r="W72" s="165"/>
      <c r="X72" s="165"/>
      <c r="AG72" t="s">
        <v>100</v>
      </c>
    </row>
    <row r="73" spans="1:60" outlineLevel="1" x14ac:dyDescent="0.2">
      <c r="A73" s="172">
        <v>21</v>
      </c>
      <c r="B73" s="173" t="s">
        <v>194</v>
      </c>
      <c r="C73" s="189" t="s">
        <v>195</v>
      </c>
      <c r="D73" s="174" t="s">
        <v>122</v>
      </c>
      <c r="E73" s="175">
        <v>7.68</v>
      </c>
      <c r="F73" s="176"/>
      <c r="G73" s="177">
        <f>ROUND(E73*F73,2)</f>
        <v>0</v>
      </c>
      <c r="H73" s="176"/>
      <c r="I73" s="177">
        <f>ROUND(E73*H73,2)</f>
        <v>0</v>
      </c>
      <c r="J73" s="176"/>
      <c r="K73" s="177">
        <f>ROUND(E73*J73,2)</f>
        <v>0</v>
      </c>
      <c r="L73" s="177">
        <v>15</v>
      </c>
      <c r="M73" s="177">
        <f>G73*(1+L73/100)</f>
        <v>0</v>
      </c>
      <c r="N73" s="177">
        <v>1.8907700000000001</v>
      </c>
      <c r="O73" s="177">
        <f>ROUND(E73*N73,2)</f>
        <v>14.52</v>
      </c>
      <c r="P73" s="177">
        <v>0</v>
      </c>
      <c r="Q73" s="177">
        <f>ROUND(E73*P73,2)</f>
        <v>0</v>
      </c>
      <c r="R73" s="177" t="s">
        <v>196</v>
      </c>
      <c r="S73" s="177" t="s">
        <v>105</v>
      </c>
      <c r="T73" s="178" t="s">
        <v>105</v>
      </c>
      <c r="U73" s="160">
        <v>1.3169999999999999</v>
      </c>
      <c r="V73" s="160">
        <f>ROUND(E73*U73,2)</f>
        <v>10.11</v>
      </c>
      <c r="W73" s="160"/>
      <c r="X73" s="160" t="s">
        <v>106</v>
      </c>
      <c r="Y73" s="151"/>
      <c r="Z73" s="151"/>
      <c r="AA73" s="151"/>
      <c r="AB73" s="151"/>
      <c r="AC73" s="151"/>
      <c r="AD73" s="151"/>
      <c r="AE73" s="151"/>
      <c r="AF73" s="151"/>
      <c r="AG73" s="151" t="s">
        <v>107</v>
      </c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outlineLevel="1" x14ac:dyDescent="0.2">
      <c r="A74" s="158"/>
      <c r="B74" s="159"/>
      <c r="C74" s="255" t="s">
        <v>293</v>
      </c>
      <c r="D74" s="256"/>
      <c r="E74" s="256"/>
      <c r="F74" s="256"/>
      <c r="G74" s="256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51"/>
      <c r="Z74" s="151"/>
      <c r="AA74" s="151"/>
      <c r="AB74" s="151"/>
      <c r="AC74" s="151"/>
      <c r="AD74" s="151"/>
      <c r="AE74" s="151"/>
      <c r="AF74" s="151"/>
      <c r="AG74" s="151" t="s">
        <v>126</v>
      </c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1" x14ac:dyDescent="0.2">
      <c r="A75" s="158"/>
      <c r="B75" s="159"/>
      <c r="C75" s="190" t="s">
        <v>198</v>
      </c>
      <c r="D75" s="161"/>
      <c r="E75" s="162">
        <v>7.68</v>
      </c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51"/>
      <c r="Z75" s="151"/>
      <c r="AA75" s="151"/>
      <c r="AB75" s="151"/>
      <c r="AC75" s="151"/>
      <c r="AD75" s="151"/>
      <c r="AE75" s="151"/>
      <c r="AF75" s="151"/>
      <c r="AG75" s="151" t="s">
        <v>109</v>
      </c>
      <c r="AH75" s="151">
        <v>0</v>
      </c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x14ac:dyDescent="0.2">
      <c r="A76" s="166" t="s">
        <v>99</v>
      </c>
      <c r="B76" s="167" t="s">
        <v>61</v>
      </c>
      <c r="C76" s="188" t="s">
        <v>62</v>
      </c>
      <c r="D76" s="168"/>
      <c r="E76" s="169"/>
      <c r="F76" s="170"/>
      <c r="G76" s="170">
        <f>SUMIF(AG77:AG83,"&lt;&gt;NOR",G77:G83)</f>
        <v>0</v>
      </c>
      <c r="H76" s="170"/>
      <c r="I76" s="170">
        <f>SUM(I77:I83)</f>
        <v>0</v>
      </c>
      <c r="J76" s="170"/>
      <c r="K76" s="170">
        <f>SUM(K77:K83)</f>
        <v>0</v>
      </c>
      <c r="L76" s="170"/>
      <c r="M76" s="170">
        <f>SUM(M77:M83)</f>
        <v>0</v>
      </c>
      <c r="N76" s="170"/>
      <c r="O76" s="170">
        <f>SUM(O77:O83)</f>
        <v>6.5400000000000009</v>
      </c>
      <c r="P76" s="170"/>
      <c r="Q76" s="170">
        <f>SUM(Q77:Q83)</f>
        <v>0</v>
      </c>
      <c r="R76" s="170"/>
      <c r="S76" s="170"/>
      <c r="T76" s="171"/>
      <c r="U76" s="165"/>
      <c r="V76" s="165">
        <f>SUM(V77:V83)</f>
        <v>6.59</v>
      </c>
      <c r="W76" s="165"/>
      <c r="X76" s="165"/>
      <c r="AG76" t="s">
        <v>100</v>
      </c>
    </row>
    <row r="77" spans="1:60" ht="22.5" outlineLevel="1" x14ac:dyDescent="0.2">
      <c r="A77" s="172">
        <v>22</v>
      </c>
      <c r="B77" s="173" t="s">
        <v>199</v>
      </c>
      <c r="C77" s="189" t="s">
        <v>200</v>
      </c>
      <c r="D77" s="174" t="s">
        <v>103</v>
      </c>
      <c r="E77" s="175">
        <v>14.5</v>
      </c>
      <c r="F77" s="176"/>
      <c r="G77" s="177">
        <f>ROUND(E77*F77,2)</f>
        <v>0</v>
      </c>
      <c r="H77" s="176"/>
      <c r="I77" s="177">
        <f>ROUND(E77*H77,2)</f>
        <v>0</v>
      </c>
      <c r="J77" s="176"/>
      <c r="K77" s="177">
        <f>ROUND(E77*J77,2)</f>
        <v>0</v>
      </c>
      <c r="L77" s="177">
        <v>15</v>
      </c>
      <c r="M77" s="177">
        <f>G77*(1+L77/100)</f>
        <v>0</v>
      </c>
      <c r="N77" s="177">
        <v>0.378</v>
      </c>
      <c r="O77" s="177">
        <f>ROUND(E77*N77,2)</f>
        <v>5.48</v>
      </c>
      <c r="P77" s="177">
        <v>0</v>
      </c>
      <c r="Q77" s="177">
        <f>ROUND(E77*P77,2)</f>
        <v>0</v>
      </c>
      <c r="R77" s="177" t="s">
        <v>118</v>
      </c>
      <c r="S77" s="177" t="s">
        <v>105</v>
      </c>
      <c r="T77" s="178" t="s">
        <v>105</v>
      </c>
      <c r="U77" s="160">
        <v>2.5999999999999999E-2</v>
      </c>
      <c r="V77" s="160">
        <f>ROUND(E77*U77,2)</f>
        <v>0.38</v>
      </c>
      <c r="W77" s="160"/>
      <c r="X77" s="160" t="s">
        <v>106</v>
      </c>
      <c r="Y77" s="151"/>
      <c r="Z77" s="151"/>
      <c r="AA77" s="151"/>
      <c r="AB77" s="151"/>
      <c r="AC77" s="151"/>
      <c r="AD77" s="151"/>
      <c r="AE77" s="151"/>
      <c r="AF77" s="151"/>
      <c r="AG77" s="151" t="s">
        <v>107</v>
      </c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">
      <c r="A78" s="158"/>
      <c r="B78" s="159"/>
      <c r="C78" s="190" t="s">
        <v>119</v>
      </c>
      <c r="D78" s="161"/>
      <c r="E78" s="162">
        <v>4.5</v>
      </c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51"/>
      <c r="Z78" s="151"/>
      <c r="AA78" s="151"/>
      <c r="AB78" s="151"/>
      <c r="AC78" s="151"/>
      <c r="AD78" s="151"/>
      <c r="AE78" s="151"/>
      <c r="AF78" s="151"/>
      <c r="AG78" s="151" t="s">
        <v>109</v>
      </c>
      <c r="AH78" s="151">
        <v>5</v>
      </c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1" x14ac:dyDescent="0.2">
      <c r="A79" s="158"/>
      <c r="B79" s="159"/>
      <c r="C79" s="190" t="s">
        <v>120</v>
      </c>
      <c r="D79" s="161"/>
      <c r="E79" s="162">
        <v>10</v>
      </c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51"/>
      <c r="Z79" s="151"/>
      <c r="AA79" s="151"/>
      <c r="AB79" s="151"/>
      <c r="AC79" s="151"/>
      <c r="AD79" s="151"/>
      <c r="AE79" s="151"/>
      <c r="AF79" s="151"/>
      <c r="AG79" s="151" t="s">
        <v>109</v>
      </c>
      <c r="AH79" s="151">
        <v>5</v>
      </c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ht="22.5" outlineLevel="1" x14ac:dyDescent="0.2">
      <c r="A80" s="172">
        <v>23</v>
      </c>
      <c r="B80" s="173" t="s">
        <v>201</v>
      </c>
      <c r="C80" s="189" t="s">
        <v>202</v>
      </c>
      <c r="D80" s="174" t="s">
        <v>103</v>
      </c>
      <c r="E80" s="175">
        <v>4.5</v>
      </c>
      <c r="F80" s="176"/>
      <c r="G80" s="177">
        <f>ROUND(E80*F80,2)</f>
        <v>0</v>
      </c>
      <c r="H80" s="176"/>
      <c r="I80" s="177">
        <f>ROUND(E80*H80,2)</f>
        <v>0</v>
      </c>
      <c r="J80" s="176"/>
      <c r="K80" s="177">
        <f>ROUND(E80*J80,2)</f>
        <v>0</v>
      </c>
      <c r="L80" s="177">
        <v>15</v>
      </c>
      <c r="M80" s="177">
        <f>G80*(1+L80/100)</f>
        <v>0</v>
      </c>
      <c r="N80" s="177">
        <v>7.1999999999999995E-2</v>
      </c>
      <c r="O80" s="177">
        <f>ROUND(E80*N80,2)</f>
        <v>0.32</v>
      </c>
      <c r="P80" s="177">
        <v>0</v>
      </c>
      <c r="Q80" s="177">
        <f>ROUND(E80*P80,2)</f>
        <v>0</v>
      </c>
      <c r="R80" s="177"/>
      <c r="S80" s="177" t="s">
        <v>104</v>
      </c>
      <c r="T80" s="178" t="s">
        <v>105</v>
      </c>
      <c r="U80" s="160">
        <v>0.375</v>
      </c>
      <c r="V80" s="160">
        <f>ROUND(E80*U80,2)</f>
        <v>1.69</v>
      </c>
      <c r="W80" s="160"/>
      <c r="X80" s="160" t="s">
        <v>106</v>
      </c>
      <c r="Y80" s="151"/>
      <c r="Z80" s="151"/>
      <c r="AA80" s="151"/>
      <c r="AB80" s="151"/>
      <c r="AC80" s="151"/>
      <c r="AD80" s="151"/>
      <c r="AE80" s="151"/>
      <c r="AF80" s="151"/>
      <c r="AG80" s="151" t="s">
        <v>107</v>
      </c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outlineLevel="1" x14ac:dyDescent="0.2">
      <c r="A81" s="158"/>
      <c r="B81" s="159"/>
      <c r="C81" s="190" t="s">
        <v>119</v>
      </c>
      <c r="D81" s="161"/>
      <c r="E81" s="162">
        <v>4.5</v>
      </c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51"/>
      <c r="Z81" s="151"/>
      <c r="AA81" s="151"/>
      <c r="AB81" s="151"/>
      <c r="AC81" s="151"/>
      <c r="AD81" s="151"/>
      <c r="AE81" s="151"/>
      <c r="AF81" s="151"/>
      <c r="AG81" s="151" t="s">
        <v>109</v>
      </c>
      <c r="AH81" s="151">
        <v>5</v>
      </c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ht="22.5" outlineLevel="1" x14ac:dyDescent="0.2">
      <c r="A82" s="172">
        <v>24</v>
      </c>
      <c r="B82" s="173" t="s">
        <v>203</v>
      </c>
      <c r="C82" s="189" t="s">
        <v>204</v>
      </c>
      <c r="D82" s="174" t="s">
        <v>103</v>
      </c>
      <c r="E82" s="175">
        <v>10</v>
      </c>
      <c r="F82" s="176"/>
      <c r="G82" s="177">
        <f>ROUND(E82*F82,2)</f>
        <v>0</v>
      </c>
      <c r="H82" s="176"/>
      <c r="I82" s="177">
        <f>ROUND(E82*H82,2)</f>
        <v>0</v>
      </c>
      <c r="J82" s="176"/>
      <c r="K82" s="177">
        <f>ROUND(E82*J82,2)</f>
        <v>0</v>
      </c>
      <c r="L82" s="177">
        <v>15</v>
      </c>
      <c r="M82" s="177">
        <f>G82*(1+L82/100)</f>
        <v>0</v>
      </c>
      <c r="N82" s="177">
        <v>7.3899999999999993E-2</v>
      </c>
      <c r="O82" s="177">
        <f>ROUND(E82*N82,2)</f>
        <v>0.74</v>
      </c>
      <c r="P82" s="177">
        <v>0</v>
      </c>
      <c r="Q82" s="177">
        <f>ROUND(E82*P82,2)</f>
        <v>0</v>
      </c>
      <c r="R82" s="177"/>
      <c r="S82" s="177" t="s">
        <v>104</v>
      </c>
      <c r="T82" s="178" t="s">
        <v>105</v>
      </c>
      <c r="U82" s="160">
        <v>0.45200000000000001</v>
      </c>
      <c r="V82" s="160">
        <f>ROUND(E82*U82,2)</f>
        <v>4.5199999999999996</v>
      </c>
      <c r="W82" s="160"/>
      <c r="X82" s="160" t="s">
        <v>106</v>
      </c>
      <c r="Y82" s="151"/>
      <c r="Z82" s="151"/>
      <c r="AA82" s="151"/>
      <c r="AB82" s="151"/>
      <c r="AC82" s="151"/>
      <c r="AD82" s="151"/>
      <c r="AE82" s="151"/>
      <c r="AF82" s="151"/>
      <c r="AG82" s="151" t="s">
        <v>107</v>
      </c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">
      <c r="A83" s="158"/>
      <c r="B83" s="159"/>
      <c r="C83" s="190" t="s">
        <v>120</v>
      </c>
      <c r="D83" s="161"/>
      <c r="E83" s="162">
        <v>10</v>
      </c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51"/>
      <c r="Z83" s="151"/>
      <c r="AA83" s="151"/>
      <c r="AB83" s="151"/>
      <c r="AC83" s="151"/>
      <c r="AD83" s="151"/>
      <c r="AE83" s="151"/>
      <c r="AF83" s="151"/>
      <c r="AG83" s="151" t="s">
        <v>109</v>
      </c>
      <c r="AH83" s="151">
        <v>5</v>
      </c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x14ac:dyDescent="0.2">
      <c r="A84" s="166" t="s">
        <v>99</v>
      </c>
      <c r="B84" s="167" t="s">
        <v>63</v>
      </c>
      <c r="C84" s="188" t="s">
        <v>64</v>
      </c>
      <c r="D84" s="168"/>
      <c r="E84" s="169"/>
      <c r="F84" s="170"/>
      <c r="G84" s="170">
        <f>SUMIF(AG85:AG129,"&lt;&gt;NOR",G85:G129)</f>
        <v>0</v>
      </c>
      <c r="H84" s="170"/>
      <c r="I84" s="170">
        <f>SUM(I85:I129)</f>
        <v>0</v>
      </c>
      <c r="J84" s="170"/>
      <c r="K84" s="170">
        <f>SUM(K85:K129)</f>
        <v>0</v>
      </c>
      <c r="L84" s="170"/>
      <c r="M84" s="170">
        <f>SUM(M85:M129)</f>
        <v>0</v>
      </c>
      <c r="N84" s="170"/>
      <c r="O84" s="170">
        <f>SUM(O85:O129)</f>
        <v>0.32</v>
      </c>
      <c r="P84" s="170"/>
      <c r="Q84" s="170">
        <f>SUM(Q85:Q129)</f>
        <v>0</v>
      </c>
      <c r="R84" s="170"/>
      <c r="S84" s="170"/>
      <c r="T84" s="171"/>
      <c r="U84" s="165"/>
      <c r="V84" s="165">
        <f>SUM(V85:V129)</f>
        <v>9.7900000000000009</v>
      </c>
      <c r="W84" s="165"/>
      <c r="X84" s="165"/>
      <c r="AG84" t="s">
        <v>100</v>
      </c>
    </row>
    <row r="85" spans="1:60" outlineLevel="1" x14ac:dyDescent="0.2">
      <c r="A85" s="172">
        <v>25</v>
      </c>
      <c r="B85" s="173" t="s">
        <v>205</v>
      </c>
      <c r="C85" s="189" t="s">
        <v>206</v>
      </c>
      <c r="D85" s="174" t="s">
        <v>207</v>
      </c>
      <c r="E85" s="175">
        <v>46</v>
      </c>
      <c r="F85" s="176"/>
      <c r="G85" s="177">
        <f>ROUND(E85*F85,2)</f>
        <v>0</v>
      </c>
      <c r="H85" s="176"/>
      <c r="I85" s="177">
        <f>ROUND(E85*H85,2)</f>
        <v>0</v>
      </c>
      <c r="J85" s="176"/>
      <c r="K85" s="177">
        <f>ROUND(E85*J85,2)</f>
        <v>0</v>
      </c>
      <c r="L85" s="177">
        <v>15</v>
      </c>
      <c r="M85" s="177">
        <f>G85*(1+L85/100)</f>
        <v>0</v>
      </c>
      <c r="N85" s="177">
        <v>0</v>
      </c>
      <c r="O85" s="177">
        <f>ROUND(E85*N85,2)</f>
        <v>0</v>
      </c>
      <c r="P85" s="177">
        <v>0</v>
      </c>
      <c r="Q85" s="177">
        <f>ROUND(E85*P85,2)</f>
        <v>0</v>
      </c>
      <c r="R85" s="177" t="s">
        <v>196</v>
      </c>
      <c r="S85" s="177" t="s">
        <v>105</v>
      </c>
      <c r="T85" s="178" t="s">
        <v>105</v>
      </c>
      <c r="U85" s="160">
        <v>6.6000000000000003E-2</v>
      </c>
      <c r="V85" s="160">
        <f>ROUND(E85*U85,2)</f>
        <v>3.04</v>
      </c>
      <c r="W85" s="160"/>
      <c r="X85" s="160" t="s">
        <v>106</v>
      </c>
      <c r="Y85" s="151"/>
      <c r="Z85" s="151"/>
      <c r="AA85" s="151"/>
      <c r="AB85" s="151"/>
      <c r="AC85" s="151"/>
      <c r="AD85" s="151"/>
      <c r="AE85" s="151"/>
      <c r="AF85" s="151"/>
      <c r="AG85" s="151" t="s">
        <v>107</v>
      </c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outlineLevel="1" x14ac:dyDescent="0.2">
      <c r="A86" s="158"/>
      <c r="B86" s="159"/>
      <c r="C86" s="255" t="s">
        <v>208</v>
      </c>
      <c r="D86" s="256"/>
      <c r="E86" s="256"/>
      <c r="F86" s="256"/>
      <c r="G86" s="256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51"/>
      <c r="Z86" s="151"/>
      <c r="AA86" s="151"/>
      <c r="AB86" s="151"/>
      <c r="AC86" s="151"/>
      <c r="AD86" s="151"/>
      <c r="AE86" s="151"/>
      <c r="AF86" s="151"/>
      <c r="AG86" s="151" t="s">
        <v>126</v>
      </c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outlineLevel="1" x14ac:dyDescent="0.2">
      <c r="A87" s="158"/>
      <c r="B87" s="159"/>
      <c r="C87" s="190" t="s">
        <v>209</v>
      </c>
      <c r="D87" s="161"/>
      <c r="E87" s="162">
        <v>7</v>
      </c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51"/>
      <c r="Z87" s="151"/>
      <c r="AA87" s="151"/>
      <c r="AB87" s="151"/>
      <c r="AC87" s="151"/>
      <c r="AD87" s="151"/>
      <c r="AE87" s="151"/>
      <c r="AF87" s="151"/>
      <c r="AG87" s="151" t="s">
        <v>109</v>
      </c>
      <c r="AH87" s="151">
        <v>0</v>
      </c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8"/>
      <c r="B88" s="159"/>
      <c r="C88" s="190" t="s">
        <v>210</v>
      </c>
      <c r="D88" s="161"/>
      <c r="E88" s="162">
        <v>30</v>
      </c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51"/>
      <c r="Z88" s="151"/>
      <c r="AA88" s="151"/>
      <c r="AB88" s="151"/>
      <c r="AC88" s="151"/>
      <c r="AD88" s="151"/>
      <c r="AE88" s="151"/>
      <c r="AF88" s="151"/>
      <c r="AG88" s="151" t="s">
        <v>109</v>
      </c>
      <c r="AH88" s="151">
        <v>0</v>
      </c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58"/>
      <c r="B89" s="159"/>
      <c r="C89" s="190" t="s">
        <v>211</v>
      </c>
      <c r="D89" s="161"/>
      <c r="E89" s="162">
        <v>7</v>
      </c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51"/>
      <c r="Z89" s="151"/>
      <c r="AA89" s="151"/>
      <c r="AB89" s="151"/>
      <c r="AC89" s="151"/>
      <c r="AD89" s="151"/>
      <c r="AE89" s="151"/>
      <c r="AF89" s="151"/>
      <c r="AG89" s="151" t="s">
        <v>109</v>
      </c>
      <c r="AH89" s="151">
        <v>0</v>
      </c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1" x14ac:dyDescent="0.2">
      <c r="A90" s="158"/>
      <c r="B90" s="159"/>
      <c r="C90" s="190" t="s">
        <v>212</v>
      </c>
      <c r="D90" s="161"/>
      <c r="E90" s="162">
        <v>2</v>
      </c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51"/>
      <c r="Z90" s="151"/>
      <c r="AA90" s="151"/>
      <c r="AB90" s="151"/>
      <c r="AC90" s="151"/>
      <c r="AD90" s="151"/>
      <c r="AE90" s="151"/>
      <c r="AF90" s="151"/>
      <c r="AG90" s="151" t="s">
        <v>109</v>
      </c>
      <c r="AH90" s="151">
        <v>0</v>
      </c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1" x14ac:dyDescent="0.2">
      <c r="A91" s="158"/>
      <c r="B91" s="159"/>
      <c r="C91" s="191" t="s">
        <v>112</v>
      </c>
      <c r="D91" s="163"/>
      <c r="E91" s="164">
        <v>46</v>
      </c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51"/>
      <c r="Z91" s="151"/>
      <c r="AA91" s="151"/>
      <c r="AB91" s="151"/>
      <c r="AC91" s="151"/>
      <c r="AD91" s="151"/>
      <c r="AE91" s="151"/>
      <c r="AF91" s="151"/>
      <c r="AG91" s="151" t="s">
        <v>109</v>
      </c>
      <c r="AH91" s="151">
        <v>1</v>
      </c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ht="22.5" outlineLevel="1" x14ac:dyDescent="0.2">
      <c r="A92" s="172">
        <v>26</v>
      </c>
      <c r="B92" s="173" t="s">
        <v>213</v>
      </c>
      <c r="C92" s="189" t="s">
        <v>214</v>
      </c>
      <c r="D92" s="174" t="s">
        <v>215</v>
      </c>
      <c r="E92" s="175">
        <v>1</v>
      </c>
      <c r="F92" s="176"/>
      <c r="G92" s="177">
        <f>ROUND(E92*F92,2)</f>
        <v>0</v>
      </c>
      <c r="H92" s="176"/>
      <c r="I92" s="177">
        <f>ROUND(E92*H92,2)</f>
        <v>0</v>
      </c>
      <c r="J92" s="176"/>
      <c r="K92" s="177">
        <f>ROUND(E92*J92,2)</f>
        <v>0</v>
      </c>
      <c r="L92" s="177">
        <v>15</v>
      </c>
      <c r="M92" s="177">
        <f>G92*(1+L92/100)</f>
        <v>0</v>
      </c>
      <c r="N92" s="177">
        <v>3.0000000000000001E-3</v>
      </c>
      <c r="O92" s="177">
        <f>ROUND(E92*N92,2)</f>
        <v>0</v>
      </c>
      <c r="P92" s="177">
        <v>0</v>
      </c>
      <c r="Q92" s="177">
        <f>ROUND(E92*P92,2)</f>
        <v>0</v>
      </c>
      <c r="R92" s="177" t="s">
        <v>186</v>
      </c>
      <c r="S92" s="177" t="s">
        <v>105</v>
      </c>
      <c r="T92" s="178" t="s">
        <v>105</v>
      </c>
      <c r="U92" s="160">
        <v>0</v>
      </c>
      <c r="V92" s="160">
        <f>ROUND(E92*U92,2)</f>
        <v>0</v>
      </c>
      <c r="W92" s="160"/>
      <c r="X92" s="160" t="s">
        <v>187</v>
      </c>
      <c r="Y92" s="151"/>
      <c r="Z92" s="151"/>
      <c r="AA92" s="151"/>
      <c r="AB92" s="151"/>
      <c r="AC92" s="151"/>
      <c r="AD92" s="151"/>
      <c r="AE92" s="151"/>
      <c r="AF92" s="151"/>
      <c r="AG92" s="151" t="s">
        <v>188</v>
      </c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outlineLevel="1" x14ac:dyDescent="0.2">
      <c r="A93" s="158"/>
      <c r="B93" s="159"/>
      <c r="C93" s="190" t="s">
        <v>216</v>
      </c>
      <c r="D93" s="161"/>
      <c r="E93" s="162">
        <v>1</v>
      </c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51"/>
      <c r="Z93" s="151"/>
      <c r="AA93" s="151"/>
      <c r="AB93" s="151"/>
      <c r="AC93" s="151"/>
      <c r="AD93" s="151"/>
      <c r="AE93" s="151"/>
      <c r="AF93" s="151"/>
      <c r="AG93" s="151" t="s">
        <v>109</v>
      </c>
      <c r="AH93" s="151">
        <v>0</v>
      </c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ht="22.5" outlineLevel="1" x14ac:dyDescent="0.2">
      <c r="A94" s="172">
        <v>27</v>
      </c>
      <c r="B94" s="173" t="s">
        <v>217</v>
      </c>
      <c r="C94" s="189" t="s">
        <v>218</v>
      </c>
      <c r="D94" s="174" t="s">
        <v>215</v>
      </c>
      <c r="E94" s="175">
        <v>1</v>
      </c>
      <c r="F94" s="176"/>
      <c r="G94" s="177">
        <f>ROUND(E94*F94,2)</f>
        <v>0</v>
      </c>
      <c r="H94" s="176"/>
      <c r="I94" s="177">
        <f>ROUND(E94*H94,2)</f>
        <v>0</v>
      </c>
      <c r="J94" s="176"/>
      <c r="K94" s="177">
        <f>ROUND(E94*J94,2)</f>
        <v>0</v>
      </c>
      <c r="L94" s="177">
        <v>15</v>
      </c>
      <c r="M94" s="177">
        <f>G94*(1+L94/100)</f>
        <v>0</v>
      </c>
      <c r="N94" s="177">
        <v>7.4999999999999997E-3</v>
      </c>
      <c r="O94" s="177">
        <f>ROUND(E94*N94,2)</f>
        <v>0.01</v>
      </c>
      <c r="P94" s="177">
        <v>0</v>
      </c>
      <c r="Q94" s="177">
        <f>ROUND(E94*P94,2)</f>
        <v>0</v>
      </c>
      <c r="R94" s="177" t="s">
        <v>186</v>
      </c>
      <c r="S94" s="177" t="s">
        <v>105</v>
      </c>
      <c r="T94" s="178" t="s">
        <v>105</v>
      </c>
      <c r="U94" s="160">
        <v>0</v>
      </c>
      <c r="V94" s="160">
        <f>ROUND(E94*U94,2)</f>
        <v>0</v>
      </c>
      <c r="W94" s="160"/>
      <c r="X94" s="160" t="s">
        <v>187</v>
      </c>
      <c r="Y94" s="151"/>
      <c r="Z94" s="151"/>
      <c r="AA94" s="151"/>
      <c r="AB94" s="151"/>
      <c r="AC94" s="151"/>
      <c r="AD94" s="151"/>
      <c r="AE94" s="151"/>
      <c r="AF94" s="151"/>
      <c r="AG94" s="151" t="s">
        <v>188</v>
      </c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outlineLevel="1" x14ac:dyDescent="0.2">
      <c r="A95" s="158"/>
      <c r="B95" s="159"/>
      <c r="C95" s="190" t="s">
        <v>216</v>
      </c>
      <c r="D95" s="161"/>
      <c r="E95" s="162">
        <v>1</v>
      </c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51"/>
      <c r="Z95" s="151"/>
      <c r="AA95" s="151"/>
      <c r="AB95" s="151"/>
      <c r="AC95" s="151"/>
      <c r="AD95" s="151"/>
      <c r="AE95" s="151"/>
      <c r="AF95" s="151"/>
      <c r="AG95" s="151" t="s">
        <v>109</v>
      </c>
      <c r="AH95" s="151">
        <v>0</v>
      </c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ht="22.5" outlineLevel="1" x14ac:dyDescent="0.2">
      <c r="A96" s="172">
        <v>28</v>
      </c>
      <c r="B96" s="173" t="s">
        <v>219</v>
      </c>
      <c r="C96" s="189" t="s">
        <v>220</v>
      </c>
      <c r="D96" s="174" t="s">
        <v>215</v>
      </c>
      <c r="E96" s="175">
        <v>1</v>
      </c>
      <c r="F96" s="176"/>
      <c r="G96" s="177">
        <f>ROUND(E96*F96,2)</f>
        <v>0</v>
      </c>
      <c r="H96" s="176"/>
      <c r="I96" s="177">
        <f>ROUND(E96*H96,2)</f>
        <v>0</v>
      </c>
      <c r="J96" s="176"/>
      <c r="K96" s="177">
        <f>ROUND(E96*J96,2)</f>
        <v>0</v>
      </c>
      <c r="L96" s="177">
        <v>15</v>
      </c>
      <c r="M96" s="177">
        <f>G96*(1+L96/100)</f>
        <v>0</v>
      </c>
      <c r="N96" s="177">
        <v>2.5999999999999999E-3</v>
      </c>
      <c r="O96" s="177">
        <f>ROUND(E96*N96,2)</f>
        <v>0</v>
      </c>
      <c r="P96" s="177">
        <v>0</v>
      </c>
      <c r="Q96" s="177">
        <f>ROUND(E96*P96,2)</f>
        <v>0</v>
      </c>
      <c r="R96" s="177" t="s">
        <v>186</v>
      </c>
      <c r="S96" s="177" t="s">
        <v>105</v>
      </c>
      <c r="T96" s="178" t="s">
        <v>105</v>
      </c>
      <c r="U96" s="160">
        <v>0</v>
      </c>
      <c r="V96" s="160">
        <f>ROUND(E96*U96,2)</f>
        <v>0</v>
      </c>
      <c r="W96" s="160"/>
      <c r="X96" s="160" t="s">
        <v>187</v>
      </c>
      <c r="Y96" s="151"/>
      <c r="Z96" s="151"/>
      <c r="AA96" s="151"/>
      <c r="AB96" s="151"/>
      <c r="AC96" s="151"/>
      <c r="AD96" s="151"/>
      <c r="AE96" s="151"/>
      <c r="AF96" s="151"/>
      <c r="AG96" s="151" t="s">
        <v>188</v>
      </c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outlineLevel="1" x14ac:dyDescent="0.2">
      <c r="A97" s="158"/>
      <c r="B97" s="159"/>
      <c r="C97" s="190" t="s">
        <v>221</v>
      </c>
      <c r="D97" s="161"/>
      <c r="E97" s="162">
        <v>1</v>
      </c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51"/>
      <c r="Z97" s="151"/>
      <c r="AA97" s="151"/>
      <c r="AB97" s="151"/>
      <c r="AC97" s="151"/>
      <c r="AD97" s="151"/>
      <c r="AE97" s="151"/>
      <c r="AF97" s="151"/>
      <c r="AG97" s="151" t="s">
        <v>109</v>
      </c>
      <c r="AH97" s="151">
        <v>0</v>
      </c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ht="22.5" outlineLevel="1" x14ac:dyDescent="0.2">
      <c r="A98" s="172">
        <v>29</v>
      </c>
      <c r="B98" s="173" t="s">
        <v>222</v>
      </c>
      <c r="C98" s="189" t="s">
        <v>223</v>
      </c>
      <c r="D98" s="174" t="s">
        <v>215</v>
      </c>
      <c r="E98" s="175">
        <v>2</v>
      </c>
      <c r="F98" s="176"/>
      <c r="G98" s="177">
        <f>ROUND(E98*F98,2)</f>
        <v>0</v>
      </c>
      <c r="H98" s="176"/>
      <c r="I98" s="177">
        <f>ROUND(E98*H98,2)</f>
        <v>0</v>
      </c>
      <c r="J98" s="176"/>
      <c r="K98" s="177">
        <f>ROUND(E98*J98,2)</f>
        <v>0</v>
      </c>
      <c r="L98" s="177">
        <v>15</v>
      </c>
      <c r="M98" s="177">
        <f>G98*(1+L98/100)</f>
        <v>0</v>
      </c>
      <c r="N98" s="177">
        <v>5.1999999999999998E-3</v>
      </c>
      <c r="O98" s="177">
        <f>ROUND(E98*N98,2)</f>
        <v>0.01</v>
      </c>
      <c r="P98" s="177">
        <v>0</v>
      </c>
      <c r="Q98" s="177">
        <f>ROUND(E98*P98,2)</f>
        <v>0</v>
      </c>
      <c r="R98" s="177" t="s">
        <v>186</v>
      </c>
      <c r="S98" s="177" t="s">
        <v>105</v>
      </c>
      <c r="T98" s="178" t="s">
        <v>105</v>
      </c>
      <c r="U98" s="160">
        <v>0</v>
      </c>
      <c r="V98" s="160">
        <f>ROUND(E98*U98,2)</f>
        <v>0</v>
      </c>
      <c r="W98" s="160"/>
      <c r="X98" s="160" t="s">
        <v>187</v>
      </c>
      <c r="Y98" s="151"/>
      <c r="Z98" s="151"/>
      <c r="AA98" s="151"/>
      <c r="AB98" s="151"/>
      <c r="AC98" s="151"/>
      <c r="AD98" s="151"/>
      <c r="AE98" s="151"/>
      <c r="AF98" s="151"/>
      <c r="AG98" s="151" t="s">
        <v>188</v>
      </c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1" x14ac:dyDescent="0.2">
      <c r="A99" s="158"/>
      <c r="B99" s="159"/>
      <c r="C99" s="190" t="s">
        <v>224</v>
      </c>
      <c r="D99" s="161"/>
      <c r="E99" s="162">
        <v>1</v>
      </c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51"/>
      <c r="Z99" s="151"/>
      <c r="AA99" s="151"/>
      <c r="AB99" s="151"/>
      <c r="AC99" s="151"/>
      <c r="AD99" s="151"/>
      <c r="AE99" s="151"/>
      <c r="AF99" s="151"/>
      <c r="AG99" s="151" t="s">
        <v>109</v>
      </c>
      <c r="AH99" s="151">
        <v>0</v>
      </c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outlineLevel="1" x14ac:dyDescent="0.2">
      <c r="A100" s="158"/>
      <c r="B100" s="159"/>
      <c r="C100" s="190" t="s">
        <v>225</v>
      </c>
      <c r="D100" s="161"/>
      <c r="E100" s="162">
        <v>1</v>
      </c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51"/>
      <c r="Z100" s="151"/>
      <c r="AA100" s="151"/>
      <c r="AB100" s="151"/>
      <c r="AC100" s="151"/>
      <c r="AD100" s="151"/>
      <c r="AE100" s="151"/>
      <c r="AF100" s="151"/>
      <c r="AG100" s="151" t="s">
        <v>109</v>
      </c>
      <c r="AH100" s="151">
        <v>0</v>
      </c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ht="22.5" outlineLevel="1" x14ac:dyDescent="0.2">
      <c r="A101" s="172">
        <v>30</v>
      </c>
      <c r="B101" s="173" t="s">
        <v>226</v>
      </c>
      <c r="C101" s="189" t="s">
        <v>227</v>
      </c>
      <c r="D101" s="174" t="s">
        <v>215</v>
      </c>
      <c r="E101" s="175">
        <v>7</v>
      </c>
      <c r="F101" s="176"/>
      <c r="G101" s="177">
        <f>ROUND(E101*F101,2)</f>
        <v>0</v>
      </c>
      <c r="H101" s="176"/>
      <c r="I101" s="177">
        <f>ROUND(E101*H101,2)</f>
        <v>0</v>
      </c>
      <c r="J101" s="176"/>
      <c r="K101" s="177">
        <f>ROUND(E101*J101,2)</f>
        <v>0</v>
      </c>
      <c r="L101" s="177">
        <v>15</v>
      </c>
      <c r="M101" s="177">
        <f>G101*(1+L101/100)</f>
        <v>0</v>
      </c>
      <c r="N101" s="177">
        <v>1.2999999999999999E-2</v>
      </c>
      <c r="O101" s="177">
        <f>ROUND(E101*N101,2)</f>
        <v>0.09</v>
      </c>
      <c r="P101" s="177">
        <v>0</v>
      </c>
      <c r="Q101" s="177">
        <f>ROUND(E101*P101,2)</f>
        <v>0</v>
      </c>
      <c r="R101" s="177" t="s">
        <v>186</v>
      </c>
      <c r="S101" s="177" t="s">
        <v>105</v>
      </c>
      <c r="T101" s="178" t="s">
        <v>105</v>
      </c>
      <c r="U101" s="160">
        <v>0</v>
      </c>
      <c r="V101" s="160">
        <f>ROUND(E101*U101,2)</f>
        <v>0</v>
      </c>
      <c r="W101" s="160"/>
      <c r="X101" s="160" t="s">
        <v>187</v>
      </c>
      <c r="Y101" s="151"/>
      <c r="Z101" s="151"/>
      <c r="AA101" s="151"/>
      <c r="AB101" s="151"/>
      <c r="AC101" s="151"/>
      <c r="AD101" s="151"/>
      <c r="AE101" s="151"/>
      <c r="AF101" s="151"/>
      <c r="AG101" s="151" t="s">
        <v>188</v>
      </c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">
      <c r="A102" s="158"/>
      <c r="B102" s="159"/>
      <c r="C102" s="190" t="s">
        <v>228</v>
      </c>
      <c r="D102" s="161"/>
      <c r="E102" s="162">
        <v>6</v>
      </c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51"/>
      <c r="Z102" s="151"/>
      <c r="AA102" s="151"/>
      <c r="AB102" s="151"/>
      <c r="AC102" s="151"/>
      <c r="AD102" s="151"/>
      <c r="AE102" s="151"/>
      <c r="AF102" s="151"/>
      <c r="AG102" s="151" t="s">
        <v>109</v>
      </c>
      <c r="AH102" s="151">
        <v>0</v>
      </c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outlineLevel="1" x14ac:dyDescent="0.2">
      <c r="A103" s="158"/>
      <c r="B103" s="159"/>
      <c r="C103" s="190" t="s">
        <v>224</v>
      </c>
      <c r="D103" s="161"/>
      <c r="E103" s="162">
        <v>1</v>
      </c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51"/>
      <c r="Z103" s="151"/>
      <c r="AA103" s="151"/>
      <c r="AB103" s="151"/>
      <c r="AC103" s="151"/>
      <c r="AD103" s="151"/>
      <c r="AE103" s="151"/>
      <c r="AF103" s="151"/>
      <c r="AG103" s="151" t="s">
        <v>109</v>
      </c>
      <c r="AH103" s="151">
        <v>0</v>
      </c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">
      <c r="A104" s="172">
        <v>31</v>
      </c>
      <c r="B104" s="173" t="s">
        <v>229</v>
      </c>
      <c r="C104" s="189" t="s">
        <v>230</v>
      </c>
      <c r="D104" s="174" t="s">
        <v>207</v>
      </c>
      <c r="E104" s="175">
        <v>50</v>
      </c>
      <c r="F104" s="176"/>
      <c r="G104" s="177">
        <f>ROUND(E104*F104,2)</f>
        <v>0</v>
      </c>
      <c r="H104" s="176"/>
      <c r="I104" s="177">
        <f>ROUND(E104*H104,2)</f>
        <v>0</v>
      </c>
      <c r="J104" s="176"/>
      <c r="K104" s="177">
        <f>ROUND(E104*J104,2)</f>
        <v>0</v>
      </c>
      <c r="L104" s="177">
        <v>15</v>
      </c>
      <c r="M104" s="177">
        <f>G104*(1+L104/100)</f>
        <v>0</v>
      </c>
      <c r="N104" s="177">
        <v>1.0000000000000001E-5</v>
      </c>
      <c r="O104" s="177">
        <f>ROUND(E104*N104,2)</f>
        <v>0</v>
      </c>
      <c r="P104" s="177">
        <v>0</v>
      </c>
      <c r="Q104" s="177">
        <f>ROUND(E104*P104,2)</f>
        <v>0</v>
      </c>
      <c r="R104" s="177" t="s">
        <v>196</v>
      </c>
      <c r="S104" s="177" t="s">
        <v>105</v>
      </c>
      <c r="T104" s="178" t="s">
        <v>105</v>
      </c>
      <c r="U104" s="160">
        <v>0.08</v>
      </c>
      <c r="V104" s="160">
        <f>ROUND(E104*U104,2)</f>
        <v>4</v>
      </c>
      <c r="W104" s="160"/>
      <c r="X104" s="160" t="s">
        <v>106</v>
      </c>
      <c r="Y104" s="151"/>
      <c r="Z104" s="151"/>
      <c r="AA104" s="151"/>
      <c r="AB104" s="151"/>
      <c r="AC104" s="151"/>
      <c r="AD104" s="151"/>
      <c r="AE104" s="151"/>
      <c r="AF104" s="151"/>
      <c r="AG104" s="151" t="s">
        <v>107</v>
      </c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">
      <c r="A105" s="158"/>
      <c r="B105" s="159"/>
      <c r="C105" s="255" t="s">
        <v>208</v>
      </c>
      <c r="D105" s="256"/>
      <c r="E105" s="256"/>
      <c r="F105" s="256"/>
      <c r="G105" s="256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51"/>
      <c r="Z105" s="151"/>
      <c r="AA105" s="151"/>
      <c r="AB105" s="151"/>
      <c r="AC105" s="151"/>
      <c r="AD105" s="151"/>
      <c r="AE105" s="151"/>
      <c r="AF105" s="151"/>
      <c r="AG105" s="151" t="s">
        <v>126</v>
      </c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">
      <c r="A106" s="158"/>
      <c r="B106" s="159"/>
      <c r="C106" s="190" t="s">
        <v>231</v>
      </c>
      <c r="D106" s="161"/>
      <c r="E106" s="162">
        <v>50</v>
      </c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51"/>
      <c r="Z106" s="151"/>
      <c r="AA106" s="151"/>
      <c r="AB106" s="151"/>
      <c r="AC106" s="151"/>
      <c r="AD106" s="151"/>
      <c r="AE106" s="151"/>
      <c r="AF106" s="151"/>
      <c r="AG106" s="151" t="s">
        <v>109</v>
      </c>
      <c r="AH106" s="151">
        <v>0</v>
      </c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ht="22.5" outlineLevel="1" x14ac:dyDescent="0.2">
      <c r="A107" s="172">
        <v>32</v>
      </c>
      <c r="B107" s="173" t="s">
        <v>232</v>
      </c>
      <c r="C107" s="189" t="s">
        <v>233</v>
      </c>
      <c r="D107" s="174" t="s">
        <v>215</v>
      </c>
      <c r="E107" s="175">
        <v>1</v>
      </c>
      <c r="F107" s="176"/>
      <c r="G107" s="177">
        <f>ROUND(E107*F107,2)</f>
        <v>0</v>
      </c>
      <c r="H107" s="176"/>
      <c r="I107" s="177">
        <f>ROUND(E107*H107,2)</f>
        <v>0</v>
      </c>
      <c r="J107" s="176"/>
      <c r="K107" s="177">
        <f>ROUND(E107*J107,2)</f>
        <v>0</v>
      </c>
      <c r="L107" s="177">
        <v>15</v>
      </c>
      <c r="M107" s="177">
        <f>G107*(1+L107/100)</f>
        <v>0</v>
      </c>
      <c r="N107" s="177">
        <v>4.1000000000000003E-3</v>
      </c>
      <c r="O107" s="177">
        <f>ROUND(E107*N107,2)</f>
        <v>0</v>
      </c>
      <c r="P107" s="177">
        <v>0</v>
      </c>
      <c r="Q107" s="177">
        <f>ROUND(E107*P107,2)</f>
        <v>0</v>
      </c>
      <c r="R107" s="177" t="s">
        <v>186</v>
      </c>
      <c r="S107" s="177" t="s">
        <v>105</v>
      </c>
      <c r="T107" s="178" t="s">
        <v>105</v>
      </c>
      <c r="U107" s="160">
        <v>0</v>
      </c>
      <c r="V107" s="160">
        <f>ROUND(E107*U107,2)</f>
        <v>0</v>
      </c>
      <c r="W107" s="160"/>
      <c r="X107" s="160" t="s">
        <v>187</v>
      </c>
      <c r="Y107" s="151"/>
      <c r="Z107" s="151"/>
      <c r="AA107" s="151"/>
      <c r="AB107" s="151"/>
      <c r="AC107" s="151"/>
      <c r="AD107" s="151"/>
      <c r="AE107" s="151"/>
      <c r="AF107" s="151"/>
      <c r="AG107" s="151" t="s">
        <v>188</v>
      </c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outlineLevel="1" x14ac:dyDescent="0.2">
      <c r="A108" s="158"/>
      <c r="B108" s="159"/>
      <c r="C108" s="190" t="s">
        <v>234</v>
      </c>
      <c r="D108" s="161"/>
      <c r="E108" s="162">
        <v>1</v>
      </c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51"/>
      <c r="Z108" s="151"/>
      <c r="AA108" s="151"/>
      <c r="AB108" s="151"/>
      <c r="AC108" s="151"/>
      <c r="AD108" s="151"/>
      <c r="AE108" s="151"/>
      <c r="AF108" s="151"/>
      <c r="AG108" s="151" t="s">
        <v>109</v>
      </c>
      <c r="AH108" s="151">
        <v>0</v>
      </c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ht="22.5" outlineLevel="1" x14ac:dyDescent="0.2">
      <c r="A109" s="172">
        <v>33</v>
      </c>
      <c r="B109" s="173" t="s">
        <v>235</v>
      </c>
      <c r="C109" s="189" t="s">
        <v>236</v>
      </c>
      <c r="D109" s="174" t="s">
        <v>215</v>
      </c>
      <c r="E109" s="175">
        <v>10</v>
      </c>
      <c r="F109" s="176"/>
      <c r="G109" s="177">
        <f>ROUND(E109*F109,2)</f>
        <v>0</v>
      </c>
      <c r="H109" s="176"/>
      <c r="I109" s="177">
        <f>ROUND(E109*H109,2)</f>
        <v>0</v>
      </c>
      <c r="J109" s="176"/>
      <c r="K109" s="177">
        <f>ROUND(E109*J109,2)</f>
        <v>0</v>
      </c>
      <c r="L109" s="177">
        <v>15</v>
      </c>
      <c r="M109" s="177">
        <f>G109*(1+L109/100)</f>
        <v>0</v>
      </c>
      <c r="N109" s="177">
        <v>2.0500000000000001E-2</v>
      </c>
      <c r="O109" s="177">
        <f>ROUND(E109*N109,2)</f>
        <v>0.21</v>
      </c>
      <c r="P109" s="177">
        <v>0</v>
      </c>
      <c r="Q109" s="177">
        <f>ROUND(E109*P109,2)</f>
        <v>0</v>
      </c>
      <c r="R109" s="177" t="s">
        <v>186</v>
      </c>
      <c r="S109" s="177" t="s">
        <v>105</v>
      </c>
      <c r="T109" s="178" t="s">
        <v>105</v>
      </c>
      <c r="U109" s="160">
        <v>0</v>
      </c>
      <c r="V109" s="160">
        <f>ROUND(E109*U109,2)</f>
        <v>0</v>
      </c>
      <c r="W109" s="160"/>
      <c r="X109" s="160" t="s">
        <v>187</v>
      </c>
      <c r="Y109" s="151"/>
      <c r="Z109" s="151"/>
      <c r="AA109" s="151"/>
      <c r="AB109" s="151"/>
      <c r="AC109" s="151"/>
      <c r="AD109" s="151"/>
      <c r="AE109" s="151"/>
      <c r="AF109" s="151"/>
      <c r="AG109" s="151" t="s">
        <v>188</v>
      </c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outlineLevel="1" x14ac:dyDescent="0.2">
      <c r="A110" s="158"/>
      <c r="B110" s="159"/>
      <c r="C110" s="190" t="s">
        <v>237</v>
      </c>
      <c r="D110" s="161"/>
      <c r="E110" s="162">
        <v>10</v>
      </c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51"/>
      <c r="Z110" s="151"/>
      <c r="AA110" s="151"/>
      <c r="AB110" s="151"/>
      <c r="AC110" s="151"/>
      <c r="AD110" s="151"/>
      <c r="AE110" s="151"/>
      <c r="AF110" s="151"/>
      <c r="AG110" s="151" t="s">
        <v>109</v>
      </c>
      <c r="AH110" s="151">
        <v>0</v>
      </c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ht="22.5" outlineLevel="1" x14ac:dyDescent="0.2">
      <c r="A111" s="172">
        <v>34</v>
      </c>
      <c r="B111" s="173" t="s">
        <v>238</v>
      </c>
      <c r="C111" s="189" t="s">
        <v>239</v>
      </c>
      <c r="D111" s="174" t="s">
        <v>215</v>
      </c>
      <c r="E111" s="175">
        <v>3</v>
      </c>
      <c r="F111" s="176"/>
      <c r="G111" s="177">
        <f>ROUND(E111*F111,2)</f>
        <v>0</v>
      </c>
      <c r="H111" s="176"/>
      <c r="I111" s="177">
        <f>ROUND(E111*H111,2)</f>
        <v>0</v>
      </c>
      <c r="J111" s="176"/>
      <c r="K111" s="177">
        <f>ROUND(E111*J111,2)</f>
        <v>0</v>
      </c>
      <c r="L111" s="177">
        <v>15</v>
      </c>
      <c r="M111" s="177">
        <f>G111*(1+L111/100)</f>
        <v>0</v>
      </c>
      <c r="N111" s="177">
        <v>1.0000000000000001E-5</v>
      </c>
      <c r="O111" s="177">
        <f>ROUND(E111*N111,2)</f>
        <v>0</v>
      </c>
      <c r="P111" s="177">
        <v>0</v>
      </c>
      <c r="Q111" s="177">
        <f>ROUND(E111*P111,2)</f>
        <v>0</v>
      </c>
      <c r="R111" s="177" t="s">
        <v>196</v>
      </c>
      <c r="S111" s="177" t="s">
        <v>105</v>
      </c>
      <c r="T111" s="178" t="s">
        <v>105</v>
      </c>
      <c r="U111" s="160">
        <v>0.17599999999999999</v>
      </c>
      <c r="V111" s="160">
        <f>ROUND(E111*U111,2)</f>
        <v>0.53</v>
      </c>
      <c r="W111" s="160"/>
      <c r="X111" s="160" t="s">
        <v>106</v>
      </c>
      <c r="Y111" s="151"/>
      <c r="Z111" s="151"/>
      <c r="AA111" s="151"/>
      <c r="AB111" s="151"/>
      <c r="AC111" s="151"/>
      <c r="AD111" s="151"/>
      <c r="AE111" s="151"/>
      <c r="AF111" s="151"/>
      <c r="AG111" s="151" t="s">
        <v>107</v>
      </c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outlineLevel="1" x14ac:dyDescent="0.2">
      <c r="A112" s="158"/>
      <c r="B112" s="159"/>
      <c r="C112" s="255" t="s">
        <v>197</v>
      </c>
      <c r="D112" s="256"/>
      <c r="E112" s="256"/>
      <c r="F112" s="256"/>
      <c r="G112" s="256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51"/>
      <c r="Z112" s="151"/>
      <c r="AA112" s="151"/>
      <c r="AB112" s="151"/>
      <c r="AC112" s="151"/>
      <c r="AD112" s="151"/>
      <c r="AE112" s="151"/>
      <c r="AF112" s="151"/>
      <c r="AG112" s="151" t="s">
        <v>126</v>
      </c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outlineLevel="1" x14ac:dyDescent="0.2">
      <c r="A113" s="172">
        <v>35</v>
      </c>
      <c r="B113" s="173" t="s">
        <v>240</v>
      </c>
      <c r="C113" s="189" t="s">
        <v>241</v>
      </c>
      <c r="D113" s="174" t="s">
        <v>215</v>
      </c>
      <c r="E113" s="175">
        <v>1</v>
      </c>
      <c r="F113" s="176"/>
      <c r="G113" s="177">
        <f>ROUND(E113*F113,2)</f>
        <v>0</v>
      </c>
      <c r="H113" s="176"/>
      <c r="I113" s="177">
        <f>ROUND(E113*H113,2)</f>
        <v>0</v>
      </c>
      <c r="J113" s="176"/>
      <c r="K113" s="177">
        <f>ROUND(E113*J113,2)</f>
        <v>0</v>
      </c>
      <c r="L113" s="177">
        <v>15</v>
      </c>
      <c r="M113" s="177">
        <f>G113*(1+L113/100)</f>
        <v>0</v>
      </c>
      <c r="N113" s="177">
        <v>2.9E-4</v>
      </c>
      <c r="O113" s="177">
        <f>ROUND(E113*N113,2)</f>
        <v>0</v>
      </c>
      <c r="P113" s="177">
        <v>0</v>
      </c>
      <c r="Q113" s="177">
        <f>ROUND(E113*P113,2)</f>
        <v>0</v>
      </c>
      <c r="R113" s="177" t="s">
        <v>186</v>
      </c>
      <c r="S113" s="177" t="s">
        <v>105</v>
      </c>
      <c r="T113" s="178" t="s">
        <v>105</v>
      </c>
      <c r="U113" s="160">
        <v>0</v>
      </c>
      <c r="V113" s="160">
        <f>ROUND(E113*U113,2)</f>
        <v>0</v>
      </c>
      <c r="W113" s="160"/>
      <c r="X113" s="160" t="s">
        <v>187</v>
      </c>
      <c r="Y113" s="151"/>
      <c r="Z113" s="151"/>
      <c r="AA113" s="151"/>
      <c r="AB113" s="151"/>
      <c r="AC113" s="151"/>
      <c r="AD113" s="151"/>
      <c r="AE113" s="151"/>
      <c r="AF113" s="151"/>
      <c r="AG113" s="151" t="s">
        <v>188</v>
      </c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outlineLevel="1" x14ac:dyDescent="0.2">
      <c r="A114" s="158"/>
      <c r="B114" s="159"/>
      <c r="C114" s="190" t="s">
        <v>216</v>
      </c>
      <c r="D114" s="161"/>
      <c r="E114" s="162">
        <v>1</v>
      </c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51"/>
      <c r="Z114" s="151"/>
      <c r="AA114" s="151"/>
      <c r="AB114" s="151"/>
      <c r="AC114" s="151"/>
      <c r="AD114" s="151"/>
      <c r="AE114" s="151"/>
      <c r="AF114" s="151"/>
      <c r="AG114" s="151" t="s">
        <v>109</v>
      </c>
      <c r="AH114" s="151">
        <v>0</v>
      </c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outlineLevel="1" x14ac:dyDescent="0.2">
      <c r="A115" s="172">
        <v>36</v>
      </c>
      <c r="B115" s="173" t="s">
        <v>242</v>
      </c>
      <c r="C115" s="189" t="s">
        <v>243</v>
      </c>
      <c r="D115" s="174" t="s">
        <v>215</v>
      </c>
      <c r="E115" s="175">
        <v>2</v>
      </c>
      <c r="F115" s="176"/>
      <c r="G115" s="177">
        <f>ROUND(E115*F115,2)</f>
        <v>0</v>
      </c>
      <c r="H115" s="176"/>
      <c r="I115" s="177">
        <f>ROUND(E115*H115,2)</f>
        <v>0</v>
      </c>
      <c r="J115" s="176"/>
      <c r="K115" s="177">
        <f>ROUND(E115*J115,2)</f>
        <v>0</v>
      </c>
      <c r="L115" s="177">
        <v>15</v>
      </c>
      <c r="M115" s="177">
        <f>G115*(1+L115/100)</f>
        <v>0</v>
      </c>
      <c r="N115" s="177">
        <v>6.6E-4</v>
      </c>
      <c r="O115" s="177">
        <f>ROUND(E115*N115,2)</f>
        <v>0</v>
      </c>
      <c r="P115" s="177">
        <v>0</v>
      </c>
      <c r="Q115" s="177">
        <f>ROUND(E115*P115,2)</f>
        <v>0</v>
      </c>
      <c r="R115" s="177" t="s">
        <v>186</v>
      </c>
      <c r="S115" s="177" t="s">
        <v>105</v>
      </c>
      <c r="T115" s="178" t="s">
        <v>105</v>
      </c>
      <c r="U115" s="160">
        <v>0</v>
      </c>
      <c r="V115" s="160">
        <f>ROUND(E115*U115,2)</f>
        <v>0</v>
      </c>
      <c r="W115" s="160"/>
      <c r="X115" s="160" t="s">
        <v>187</v>
      </c>
      <c r="Y115" s="151"/>
      <c r="Z115" s="151"/>
      <c r="AA115" s="151"/>
      <c r="AB115" s="151"/>
      <c r="AC115" s="151"/>
      <c r="AD115" s="151"/>
      <c r="AE115" s="151"/>
      <c r="AF115" s="151"/>
      <c r="AG115" s="151" t="s">
        <v>188</v>
      </c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</row>
    <row r="116" spans="1:60" outlineLevel="1" x14ac:dyDescent="0.2">
      <c r="A116" s="158"/>
      <c r="B116" s="159"/>
      <c r="C116" s="190" t="s">
        <v>244</v>
      </c>
      <c r="D116" s="161"/>
      <c r="E116" s="162">
        <v>2</v>
      </c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51"/>
      <c r="Z116" s="151"/>
      <c r="AA116" s="151"/>
      <c r="AB116" s="151"/>
      <c r="AC116" s="151"/>
      <c r="AD116" s="151"/>
      <c r="AE116" s="151"/>
      <c r="AF116" s="151"/>
      <c r="AG116" s="151" t="s">
        <v>109</v>
      </c>
      <c r="AH116" s="151">
        <v>0</v>
      </c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ht="22.5" outlineLevel="1" x14ac:dyDescent="0.2">
      <c r="A117" s="172">
        <v>37</v>
      </c>
      <c r="B117" s="173" t="s">
        <v>245</v>
      </c>
      <c r="C117" s="189" t="s">
        <v>246</v>
      </c>
      <c r="D117" s="174" t="s">
        <v>215</v>
      </c>
      <c r="E117" s="175">
        <v>2</v>
      </c>
      <c r="F117" s="176"/>
      <c r="G117" s="177">
        <f>ROUND(E117*F117,2)</f>
        <v>0</v>
      </c>
      <c r="H117" s="176"/>
      <c r="I117" s="177">
        <f>ROUND(E117*H117,2)</f>
        <v>0</v>
      </c>
      <c r="J117" s="176"/>
      <c r="K117" s="177">
        <f>ROUND(E117*J117,2)</f>
        <v>0</v>
      </c>
      <c r="L117" s="177">
        <v>15</v>
      </c>
      <c r="M117" s="177">
        <f>G117*(1+L117/100)</f>
        <v>0</v>
      </c>
      <c r="N117" s="177">
        <v>3.0000000000000001E-5</v>
      </c>
      <c r="O117" s="177">
        <f>ROUND(E117*N117,2)</f>
        <v>0</v>
      </c>
      <c r="P117" s="177">
        <v>0</v>
      </c>
      <c r="Q117" s="177">
        <f>ROUND(E117*P117,2)</f>
        <v>0</v>
      </c>
      <c r="R117" s="177" t="s">
        <v>196</v>
      </c>
      <c r="S117" s="177" t="s">
        <v>105</v>
      </c>
      <c r="T117" s="178" t="s">
        <v>105</v>
      </c>
      <c r="U117" s="160">
        <v>0.33</v>
      </c>
      <c r="V117" s="160">
        <f>ROUND(E117*U117,2)</f>
        <v>0.66</v>
      </c>
      <c r="W117" s="160"/>
      <c r="X117" s="160" t="s">
        <v>106</v>
      </c>
      <c r="Y117" s="151"/>
      <c r="Z117" s="151"/>
      <c r="AA117" s="151"/>
      <c r="AB117" s="151"/>
      <c r="AC117" s="151"/>
      <c r="AD117" s="151"/>
      <c r="AE117" s="151"/>
      <c r="AF117" s="151"/>
      <c r="AG117" s="151" t="s">
        <v>107</v>
      </c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</row>
    <row r="118" spans="1:60" outlineLevel="1" x14ac:dyDescent="0.2">
      <c r="A118" s="158"/>
      <c r="B118" s="159"/>
      <c r="C118" s="255" t="s">
        <v>197</v>
      </c>
      <c r="D118" s="256"/>
      <c r="E118" s="256"/>
      <c r="F118" s="256"/>
      <c r="G118" s="256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51"/>
      <c r="Z118" s="151"/>
      <c r="AA118" s="151"/>
      <c r="AB118" s="151"/>
      <c r="AC118" s="151"/>
      <c r="AD118" s="151"/>
      <c r="AE118" s="151"/>
      <c r="AF118" s="151"/>
      <c r="AG118" s="151" t="s">
        <v>126</v>
      </c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outlineLevel="1" x14ac:dyDescent="0.2">
      <c r="A119" s="158"/>
      <c r="B119" s="159"/>
      <c r="C119" s="190" t="s">
        <v>247</v>
      </c>
      <c r="D119" s="161"/>
      <c r="E119" s="162">
        <v>2</v>
      </c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51"/>
      <c r="Z119" s="151"/>
      <c r="AA119" s="151"/>
      <c r="AB119" s="151"/>
      <c r="AC119" s="151"/>
      <c r="AD119" s="151"/>
      <c r="AE119" s="151"/>
      <c r="AF119" s="151"/>
      <c r="AG119" s="151" t="s">
        <v>109</v>
      </c>
      <c r="AH119" s="151">
        <v>0</v>
      </c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ht="22.5" outlineLevel="1" x14ac:dyDescent="0.2">
      <c r="A120" s="172">
        <v>38</v>
      </c>
      <c r="B120" s="173" t="s">
        <v>248</v>
      </c>
      <c r="C120" s="189" t="s">
        <v>249</v>
      </c>
      <c r="D120" s="174" t="s">
        <v>215</v>
      </c>
      <c r="E120" s="175">
        <v>1</v>
      </c>
      <c r="F120" s="176"/>
      <c r="G120" s="177">
        <f>ROUND(E120*F120,2)</f>
        <v>0</v>
      </c>
      <c r="H120" s="176"/>
      <c r="I120" s="177">
        <f>ROUND(E120*H120,2)</f>
        <v>0</v>
      </c>
      <c r="J120" s="176"/>
      <c r="K120" s="177">
        <f>ROUND(E120*J120,2)</f>
        <v>0</v>
      </c>
      <c r="L120" s="177">
        <v>15</v>
      </c>
      <c r="M120" s="177">
        <f>G120*(1+L120/100)</f>
        <v>0</v>
      </c>
      <c r="N120" s="177">
        <v>1.6000000000000001E-3</v>
      </c>
      <c r="O120" s="177">
        <f>ROUND(E120*N120,2)</f>
        <v>0</v>
      </c>
      <c r="P120" s="177">
        <v>0</v>
      </c>
      <c r="Q120" s="177">
        <f>ROUND(E120*P120,2)</f>
        <v>0</v>
      </c>
      <c r="R120" s="177" t="s">
        <v>186</v>
      </c>
      <c r="S120" s="177" t="s">
        <v>105</v>
      </c>
      <c r="T120" s="178" t="s">
        <v>105</v>
      </c>
      <c r="U120" s="160">
        <v>0</v>
      </c>
      <c r="V120" s="160">
        <f>ROUND(E120*U120,2)</f>
        <v>0</v>
      </c>
      <c r="W120" s="160"/>
      <c r="X120" s="160" t="s">
        <v>187</v>
      </c>
      <c r="Y120" s="151"/>
      <c r="Z120" s="151"/>
      <c r="AA120" s="151"/>
      <c r="AB120" s="151"/>
      <c r="AC120" s="151"/>
      <c r="AD120" s="151"/>
      <c r="AE120" s="151"/>
      <c r="AF120" s="151"/>
      <c r="AG120" s="151" t="s">
        <v>188</v>
      </c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outlineLevel="1" x14ac:dyDescent="0.2">
      <c r="A121" s="158"/>
      <c r="B121" s="159"/>
      <c r="C121" s="190" t="s">
        <v>224</v>
      </c>
      <c r="D121" s="161"/>
      <c r="E121" s="162">
        <v>1</v>
      </c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51"/>
      <c r="Z121" s="151"/>
      <c r="AA121" s="151"/>
      <c r="AB121" s="151"/>
      <c r="AC121" s="151"/>
      <c r="AD121" s="151"/>
      <c r="AE121" s="151"/>
      <c r="AF121" s="151"/>
      <c r="AG121" s="151" t="s">
        <v>109</v>
      </c>
      <c r="AH121" s="151">
        <v>0</v>
      </c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</row>
    <row r="122" spans="1:60" ht="22.5" outlineLevel="1" x14ac:dyDescent="0.2">
      <c r="A122" s="172">
        <v>39</v>
      </c>
      <c r="B122" s="173" t="s">
        <v>250</v>
      </c>
      <c r="C122" s="189" t="s">
        <v>251</v>
      </c>
      <c r="D122" s="174" t="s">
        <v>215</v>
      </c>
      <c r="E122" s="175">
        <v>1</v>
      </c>
      <c r="F122" s="176"/>
      <c r="G122" s="177">
        <f>ROUND(E122*F122,2)</f>
        <v>0</v>
      </c>
      <c r="H122" s="176"/>
      <c r="I122" s="177">
        <f>ROUND(E122*H122,2)</f>
        <v>0</v>
      </c>
      <c r="J122" s="176"/>
      <c r="K122" s="177">
        <f>ROUND(E122*J122,2)</f>
        <v>0</v>
      </c>
      <c r="L122" s="177">
        <v>15</v>
      </c>
      <c r="M122" s="177">
        <f>G122*(1+L122/100)</f>
        <v>0</v>
      </c>
      <c r="N122" s="177">
        <v>1.6000000000000001E-3</v>
      </c>
      <c r="O122" s="177">
        <f>ROUND(E122*N122,2)</f>
        <v>0</v>
      </c>
      <c r="P122" s="177">
        <v>0</v>
      </c>
      <c r="Q122" s="177">
        <f>ROUND(E122*P122,2)</f>
        <v>0</v>
      </c>
      <c r="R122" s="177" t="s">
        <v>186</v>
      </c>
      <c r="S122" s="177" t="s">
        <v>105</v>
      </c>
      <c r="T122" s="178" t="s">
        <v>105</v>
      </c>
      <c r="U122" s="160">
        <v>0</v>
      </c>
      <c r="V122" s="160">
        <f>ROUND(E122*U122,2)</f>
        <v>0</v>
      </c>
      <c r="W122" s="160"/>
      <c r="X122" s="160" t="s">
        <v>187</v>
      </c>
      <c r="Y122" s="151"/>
      <c r="Z122" s="151"/>
      <c r="AA122" s="151"/>
      <c r="AB122" s="151"/>
      <c r="AC122" s="151"/>
      <c r="AD122" s="151"/>
      <c r="AE122" s="151"/>
      <c r="AF122" s="151"/>
      <c r="AG122" s="151" t="s">
        <v>188</v>
      </c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outlineLevel="1" x14ac:dyDescent="0.2">
      <c r="A123" s="158"/>
      <c r="B123" s="159"/>
      <c r="C123" s="190" t="s">
        <v>216</v>
      </c>
      <c r="D123" s="161"/>
      <c r="E123" s="162">
        <v>1</v>
      </c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51"/>
      <c r="Z123" s="151"/>
      <c r="AA123" s="151"/>
      <c r="AB123" s="151"/>
      <c r="AC123" s="151"/>
      <c r="AD123" s="151"/>
      <c r="AE123" s="151"/>
      <c r="AF123" s="151"/>
      <c r="AG123" s="151" t="s">
        <v>109</v>
      </c>
      <c r="AH123" s="151">
        <v>0</v>
      </c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outlineLevel="1" x14ac:dyDescent="0.2">
      <c r="A124" s="180">
        <v>40</v>
      </c>
      <c r="B124" s="181" t="s">
        <v>252</v>
      </c>
      <c r="C124" s="192" t="s">
        <v>253</v>
      </c>
      <c r="D124" s="182" t="s">
        <v>215</v>
      </c>
      <c r="E124" s="183">
        <v>3</v>
      </c>
      <c r="F124" s="184"/>
      <c r="G124" s="185">
        <f t="shared" ref="G124:G129" si="0">ROUND(E124*F124,2)</f>
        <v>0</v>
      </c>
      <c r="H124" s="184"/>
      <c r="I124" s="185">
        <f t="shared" ref="I124:I129" si="1">ROUND(E124*H124,2)</f>
        <v>0</v>
      </c>
      <c r="J124" s="184"/>
      <c r="K124" s="185">
        <f t="shared" ref="K124:K129" si="2">ROUND(E124*J124,2)</f>
        <v>0</v>
      </c>
      <c r="L124" s="185">
        <v>15</v>
      </c>
      <c r="M124" s="185">
        <f t="shared" ref="M124:M129" si="3">G124*(1+L124/100)</f>
        <v>0</v>
      </c>
      <c r="N124" s="185">
        <v>0</v>
      </c>
      <c r="O124" s="185">
        <f t="shared" ref="O124:O129" si="4">ROUND(E124*N124,2)</f>
        <v>0</v>
      </c>
      <c r="P124" s="185">
        <v>0</v>
      </c>
      <c r="Q124" s="185">
        <f t="shared" ref="Q124:Q129" si="5">ROUND(E124*P124,2)</f>
        <v>0</v>
      </c>
      <c r="R124" s="185"/>
      <c r="S124" s="185" t="s">
        <v>104</v>
      </c>
      <c r="T124" s="186" t="s">
        <v>254</v>
      </c>
      <c r="U124" s="160">
        <v>0.52</v>
      </c>
      <c r="V124" s="160">
        <f t="shared" ref="V124:V129" si="6">ROUND(E124*U124,2)</f>
        <v>1.56</v>
      </c>
      <c r="W124" s="160"/>
      <c r="X124" s="160" t="s">
        <v>106</v>
      </c>
      <c r="Y124" s="151"/>
      <c r="Z124" s="151"/>
      <c r="AA124" s="151"/>
      <c r="AB124" s="151"/>
      <c r="AC124" s="151"/>
      <c r="AD124" s="151"/>
      <c r="AE124" s="151"/>
      <c r="AF124" s="151"/>
      <c r="AG124" s="151" t="s">
        <v>107</v>
      </c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outlineLevel="1" x14ac:dyDescent="0.2">
      <c r="A125" s="180">
        <v>41</v>
      </c>
      <c r="B125" s="181" t="s">
        <v>255</v>
      </c>
      <c r="C125" s="192" t="s">
        <v>289</v>
      </c>
      <c r="D125" s="182" t="s">
        <v>256</v>
      </c>
      <c r="E125" s="183">
        <v>4</v>
      </c>
      <c r="F125" s="184"/>
      <c r="G125" s="185">
        <f t="shared" si="0"/>
        <v>0</v>
      </c>
      <c r="H125" s="184"/>
      <c r="I125" s="185">
        <f t="shared" si="1"/>
        <v>0</v>
      </c>
      <c r="J125" s="184"/>
      <c r="K125" s="185">
        <f t="shared" si="2"/>
        <v>0</v>
      </c>
      <c r="L125" s="185">
        <v>15</v>
      </c>
      <c r="M125" s="185">
        <f t="shared" si="3"/>
        <v>0</v>
      </c>
      <c r="N125" s="185">
        <v>0</v>
      </c>
      <c r="O125" s="185">
        <f t="shared" si="4"/>
        <v>0</v>
      </c>
      <c r="P125" s="185">
        <v>0</v>
      </c>
      <c r="Q125" s="185">
        <f t="shared" si="5"/>
        <v>0</v>
      </c>
      <c r="R125" s="185"/>
      <c r="S125" s="185" t="s">
        <v>104</v>
      </c>
      <c r="T125" s="186" t="s">
        <v>254</v>
      </c>
      <c r="U125" s="160">
        <v>0</v>
      </c>
      <c r="V125" s="160">
        <f t="shared" si="6"/>
        <v>0</v>
      </c>
      <c r="W125" s="160"/>
      <c r="X125" s="160" t="s">
        <v>257</v>
      </c>
      <c r="Y125" s="151"/>
      <c r="Z125" s="151"/>
      <c r="AA125" s="151"/>
      <c r="AB125" s="151"/>
      <c r="AC125" s="151"/>
      <c r="AD125" s="151"/>
      <c r="AE125" s="151"/>
      <c r="AF125" s="151"/>
      <c r="AG125" s="151" t="s">
        <v>258</v>
      </c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ht="22.5" outlineLevel="1" x14ac:dyDescent="0.2">
      <c r="A126" s="180">
        <v>42</v>
      </c>
      <c r="B126" s="181" t="s">
        <v>259</v>
      </c>
      <c r="C126" s="192" t="s">
        <v>290</v>
      </c>
      <c r="D126" s="182" t="s">
        <v>256</v>
      </c>
      <c r="E126" s="183">
        <v>1</v>
      </c>
      <c r="F126" s="184"/>
      <c r="G126" s="185">
        <f t="shared" si="0"/>
        <v>0</v>
      </c>
      <c r="H126" s="184"/>
      <c r="I126" s="185">
        <f t="shared" si="1"/>
        <v>0</v>
      </c>
      <c r="J126" s="184"/>
      <c r="K126" s="185">
        <f t="shared" si="2"/>
        <v>0</v>
      </c>
      <c r="L126" s="185">
        <v>15</v>
      </c>
      <c r="M126" s="185">
        <f t="shared" si="3"/>
        <v>0</v>
      </c>
      <c r="N126" s="185">
        <v>0</v>
      </c>
      <c r="O126" s="185">
        <f t="shared" si="4"/>
        <v>0</v>
      </c>
      <c r="P126" s="185">
        <v>0</v>
      </c>
      <c r="Q126" s="185">
        <f t="shared" si="5"/>
        <v>0</v>
      </c>
      <c r="R126" s="185"/>
      <c r="S126" s="185" t="s">
        <v>104</v>
      </c>
      <c r="T126" s="186" t="s">
        <v>254</v>
      </c>
      <c r="U126" s="160">
        <v>0</v>
      </c>
      <c r="V126" s="160">
        <f t="shared" si="6"/>
        <v>0</v>
      </c>
      <c r="W126" s="160"/>
      <c r="X126" s="160" t="s">
        <v>257</v>
      </c>
      <c r="Y126" s="151"/>
      <c r="Z126" s="151"/>
      <c r="AA126" s="151"/>
      <c r="AB126" s="151"/>
      <c r="AC126" s="151"/>
      <c r="AD126" s="151"/>
      <c r="AE126" s="151"/>
      <c r="AF126" s="151"/>
      <c r="AG126" s="151" t="s">
        <v>258</v>
      </c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ht="22.5" outlineLevel="1" x14ac:dyDescent="0.2">
      <c r="A127" s="180">
        <v>43</v>
      </c>
      <c r="B127" s="181" t="s">
        <v>260</v>
      </c>
      <c r="C127" s="192" t="s">
        <v>291</v>
      </c>
      <c r="D127" s="182" t="s">
        <v>256</v>
      </c>
      <c r="E127" s="183">
        <v>1</v>
      </c>
      <c r="F127" s="184"/>
      <c r="G127" s="185">
        <f t="shared" si="0"/>
        <v>0</v>
      </c>
      <c r="H127" s="184"/>
      <c r="I127" s="185">
        <f t="shared" si="1"/>
        <v>0</v>
      </c>
      <c r="J127" s="184"/>
      <c r="K127" s="185">
        <f t="shared" si="2"/>
        <v>0</v>
      </c>
      <c r="L127" s="185">
        <v>15</v>
      </c>
      <c r="M127" s="185">
        <f t="shared" si="3"/>
        <v>0</v>
      </c>
      <c r="N127" s="185">
        <v>0</v>
      </c>
      <c r="O127" s="185">
        <f t="shared" si="4"/>
        <v>0</v>
      </c>
      <c r="P127" s="185">
        <v>0</v>
      </c>
      <c r="Q127" s="185">
        <f t="shared" si="5"/>
        <v>0</v>
      </c>
      <c r="R127" s="185"/>
      <c r="S127" s="185" t="s">
        <v>104</v>
      </c>
      <c r="T127" s="186" t="s">
        <v>254</v>
      </c>
      <c r="U127" s="160">
        <v>0</v>
      </c>
      <c r="V127" s="160">
        <f t="shared" si="6"/>
        <v>0</v>
      </c>
      <c r="W127" s="160"/>
      <c r="X127" s="160" t="s">
        <v>257</v>
      </c>
      <c r="Y127" s="151"/>
      <c r="Z127" s="151"/>
      <c r="AA127" s="151"/>
      <c r="AB127" s="151"/>
      <c r="AC127" s="151"/>
      <c r="AD127" s="151"/>
      <c r="AE127" s="151"/>
      <c r="AF127" s="151"/>
      <c r="AG127" s="151" t="s">
        <v>258</v>
      </c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</row>
    <row r="128" spans="1:60" outlineLevel="1" x14ac:dyDescent="0.2">
      <c r="A128" s="180">
        <v>44</v>
      </c>
      <c r="B128" s="181" t="s">
        <v>261</v>
      </c>
      <c r="C128" s="192" t="s">
        <v>262</v>
      </c>
      <c r="D128" s="182" t="s">
        <v>256</v>
      </c>
      <c r="E128" s="183">
        <v>1</v>
      </c>
      <c r="F128" s="184"/>
      <c r="G128" s="185">
        <f t="shared" si="0"/>
        <v>0</v>
      </c>
      <c r="H128" s="184"/>
      <c r="I128" s="185">
        <f t="shared" si="1"/>
        <v>0</v>
      </c>
      <c r="J128" s="184"/>
      <c r="K128" s="185">
        <f t="shared" si="2"/>
        <v>0</v>
      </c>
      <c r="L128" s="185">
        <v>15</v>
      </c>
      <c r="M128" s="185">
        <f t="shared" si="3"/>
        <v>0</v>
      </c>
      <c r="N128" s="185">
        <v>0</v>
      </c>
      <c r="O128" s="185">
        <f t="shared" si="4"/>
        <v>0</v>
      </c>
      <c r="P128" s="185">
        <v>0</v>
      </c>
      <c r="Q128" s="185">
        <f t="shared" si="5"/>
        <v>0</v>
      </c>
      <c r="R128" s="185"/>
      <c r="S128" s="185" t="s">
        <v>104</v>
      </c>
      <c r="T128" s="186" t="s">
        <v>254</v>
      </c>
      <c r="U128" s="160">
        <v>0</v>
      </c>
      <c r="V128" s="160">
        <f t="shared" si="6"/>
        <v>0</v>
      </c>
      <c r="W128" s="160"/>
      <c r="X128" s="160" t="s">
        <v>257</v>
      </c>
      <c r="Y128" s="151"/>
      <c r="Z128" s="151"/>
      <c r="AA128" s="151"/>
      <c r="AB128" s="151"/>
      <c r="AC128" s="151"/>
      <c r="AD128" s="151"/>
      <c r="AE128" s="151"/>
      <c r="AF128" s="151"/>
      <c r="AG128" s="151" t="s">
        <v>258</v>
      </c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</row>
    <row r="129" spans="1:60" outlineLevel="1" x14ac:dyDescent="0.2">
      <c r="A129" s="180">
        <v>45</v>
      </c>
      <c r="B129" s="181" t="s">
        <v>263</v>
      </c>
      <c r="C129" s="192" t="s">
        <v>292</v>
      </c>
      <c r="D129" s="182" t="s">
        <v>256</v>
      </c>
      <c r="E129" s="183">
        <v>1</v>
      </c>
      <c r="F129" s="184"/>
      <c r="G129" s="185">
        <f t="shared" si="0"/>
        <v>0</v>
      </c>
      <c r="H129" s="184"/>
      <c r="I129" s="185">
        <f t="shared" si="1"/>
        <v>0</v>
      </c>
      <c r="J129" s="184"/>
      <c r="K129" s="185">
        <f t="shared" si="2"/>
        <v>0</v>
      </c>
      <c r="L129" s="185">
        <v>15</v>
      </c>
      <c r="M129" s="185">
        <f t="shared" si="3"/>
        <v>0</v>
      </c>
      <c r="N129" s="185">
        <v>0</v>
      </c>
      <c r="O129" s="185">
        <f t="shared" si="4"/>
        <v>0</v>
      </c>
      <c r="P129" s="185">
        <v>0</v>
      </c>
      <c r="Q129" s="185">
        <f t="shared" si="5"/>
        <v>0</v>
      </c>
      <c r="R129" s="185"/>
      <c r="S129" s="185" t="s">
        <v>104</v>
      </c>
      <c r="T129" s="186" t="s">
        <v>254</v>
      </c>
      <c r="U129" s="160">
        <v>0</v>
      </c>
      <c r="V129" s="160">
        <f t="shared" si="6"/>
        <v>0</v>
      </c>
      <c r="W129" s="160"/>
      <c r="X129" s="160" t="s">
        <v>257</v>
      </c>
      <c r="Y129" s="151"/>
      <c r="Z129" s="151"/>
      <c r="AA129" s="151"/>
      <c r="AB129" s="151"/>
      <c r="AC129" s="151"/>
      <c r="AD129" s="151"/>
      <c r="AE129" s="151"/>
      <c r="AF129" s="151"/>
      <c r="AG129" s="151" t="s">
        <v>258</v>
      </c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</row>
    <row r="130" spans="1:60" x14ac:dyDescent="0.2">
      <c r="A130" s="166" t="s">
        <v>99</v>
      </c>
      <c r="B130" s="167" t="s">
        <v>65</v>
      </c>
      <c r="C130" s="188" t="s">
        <v>66</v>
      </c>
      <c r="D130" s="168"/>
      <c r="E130" s="169"/>
      <c r="F130" s="170"/>
      <c r="G130" s="170">
        <f>SUMIF(AG131:AG132,"&lt;&gt;NOR",G131:G132)</f>
        <v>0</v>
      </c>
      <c r="H130" s="170"/>
      <c r="I130" s="170">
        <f>SUM(I131:I132)</f>
        <v>0</v>
      </c>
      <c r="J130" s="170"/>
      <c r="K130" s="170">
        <f>SUM(K131:K132)</f>
        <v>0</v>
      </c>
      <c r="L130" s="170"/>
      <c r="M130" s="170">
        <f>SUM(M131:M132)</f>
        <v>0</v>
      </c>
      <c r="N130" s="170"/>
      <c r="O130" s="170">
        <f>SUM(O131:O132)</f>
        <v>0</v>
      </c>
      <c r="P130" s="170"/>
      <c r="Q130" s="170">
        <f>SUM(Q131:Q132)</f>
        <v>0</v>
      </c>
      <c r="R130" s="170"/>
      <c r="S130" s="170"/>
      <c r="T130" s="171"/>
      <c r="U130" s="165"/>
      <c r="V130" s="165">
        <f>SUM(V131:V132)</f>
        <v>11.46</v>
      </c>
      <c r="W130" s="165"/>
      <c r="X130" s="165"/>
      <c r="AG130" t="s">
        <v>100</v>
      </c>
    </row>
    <row r="131" spans="1:60" ht="22.5" outlineLevel="1" x14ac:dyDescent="0.2">
      <c r="A131" s="172">
        <v>46</v>
      </c>
      <c r="B131" s="173" t="s">
        <v>264</v>
      </c>
      <c r="C131" s="189" t="s">
        <v>265</v>
      </c>
      <c r="D131" s="174" t="s">
        <v>166</v>
      </c>
      <c r="E131" s="175">
        <v>54.189059999999998</v>
      </c>
      <c r="F131" s="176"/>
      <c r="G131" s="177">
        <f>ROUND(E131*F131,2)</f>
        <v>0</v>
      </c>
      <c r="H131" s="176"/>
      <c r="I131" s="177">
        <f>ROUND(E131*H131,2)</f>
        <v>0</v>
      </c>
      <c r="J131" s="176"/>
      <c r="K131" s="177">
        <f>ROUND(E131*J131,2)</f>
        <v>0</v>
      </c>
      <c r="L131" s="177">
        <v>15</v>
      </c>
      <c r="M131" s="177">
        <f>G131*(1+L131/100)</f>
        <v>0</v>
      </c>
      <c r="N131" s="177">
        <v>0</v>
      </c>
      <c r="O131" s="177">
        <f>ROUND(E131*N131,2)</f>
        <v>0</v>
      </c>
      <c r="P131" s="177">
        <v>0</v>
      </c>
      <c r="Q131" s="177">
        <f>ROUND(E131*P131,2)</f>
        <v>0</v>
      </c>
      <c r="R131" s="177" t="s">
        <v>196</v>
      </c>
      <c r="S131" s="177" t="s">
        <v>105</v>
      </c>
      <c r="T131" s="178" t="s">
        <v>105</v>
      </c>
      <c r="U131" s="160">
        <v>0.21149999999999999</v>
      </c>
      <c r="V131" s="160">
        <f>ROUND(E131*U131,2)</f>
        <v>11.46</v>
      </c>
      <c r="W131" s="160"/>
      <c r="X131" s="160" t="s">
        <v>266</v>
      </c>
      <c r="Y131" s="151"/>
      <c r="Z131" s="151"/>
      <c r="AA131" s="151"/>
      <c r="AB131" s="151"/>
      <c r="AC131" s="151"/>
      <c r="AD131" s="151"/>
      <c r="AE131" s="151"/>
      <c r="AF131" s="151"/>
      <c r="AG131" s="151" t="s">
        <v>267</v>
      </c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</row>
    <row r="132" spans="1:60" outlineLevel="1" x14ac:dyDescent="0.2">
      <c r="A132" s="158"/>
      <c r="B132" s="159"/>
      <c r="C132" s="255" t="s">
        <v>268</v>
      </c>
      <c r="D132" s="256"/>
      <c r="E132" s="256"/>
      <c r="F132" s="256"/>
      <c r="G132" s="256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51"/>
      <c r="Z132" s="151"/>
      <c r="AA132" s="151"/>
      <c r="AB132" s="151"/>
      <c r="AC132" s="151"/>
      <c r="AD132" s="151"/>
      <c r="AE132" s="151"/>
      <c r="AF132" s="151"/>
      <c r="AG132" s="151" t="s">
        <v>126</v>
      </c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</row>
    <row r="133" spans="1:60" x14ac:dyDescent="0.2">
      <c r="A133" s="166" t="s">
        <v>99</v>
      </c>
      <c r="B133" s="167" t="s">
        <v>67</v>
      </c>
      <c r="C133" s="188" t="s">
        <v>68</v>
      </c>
      <c r="D133" s="168"/>
      <c r="E133" s="169"/>
      <c r="F133" s="170"/>
      <c r="G133" s="170">
        <f>SUMIF(AG134:AG134,"&lt;&gt;NOR",G134:G134)</f>
        <v>0</v>
      </c>
      <c r="H133" s="170"/>
      <c r="I133" s="170">
        <f>SUM(I134:I134)</f>
        <v>0</v>
      </c>
      <c r="J133" s="170"/>
      <c r="K133" s="170">
        <f>SUM(K134:K134)</f>
        <v>0</v>
      </c>
      <c r="L133" s="170"/>
      <c r="M133" s="170">
        <f>SUM(M134:M134)</f>
        <v>0</v>
      </c>
      <c r="N133" s="170"/>
      <c r="O133" s="170">
        <f>SUM(O134:O134)</f>
        <v>0</v>
      </c>
      <c r="P133" s="170"/>
      <c r="Q133" s="170">
        <f>SUM(Q134:Q134)</f>
        <v>0</v>
      </c>
      <c r="R133" s="170"/>
      <c r="S133" s="170"/>
      <c r="T133" s="171"/>
      <c r="U133" s="165"/>
      <c r="V133" s="165">
        <f>SUM(V134:V134)</f>
        <v>5.66</v>
      </c>
      <c r="W133" s="165"/>
      <c r="X133" s="165"/>
      <c r="AG133" t="s">
        <v>100</v>
      </c>
    </row>
    <row r="134" spans="1:60" outlineLevel="1" x14ac:dyDescent="0.2">
      <c r="A134" s="180">
        <v>47</v>
      </c>
      <c r="B134" s="181" t="s">
        <v>269</v>
      </c>
      <c r="C134" s="192" t="s">
        <v>270</v>
      </c>
      <c r="D134" s="182" t="s">
        <v>207</v>
      </c>
      <c r="E134" s="183">
        <v>96</v>
      </c>
      <c r="F134" s="184"/>
      <c r="G134" s="185">
        <f>ROUND(E134*F134,2)</f>
        <v>0</v>
      </c>
      <c r="H134" s="184"/>
      <c r="I134" s="185">
        <f>ROUND(E134*H134,2)</f>
        <v>0</v>
      </c>
      <c r="J134" s="184"/>
      <c r="K134" s="185">
        <f>ROUND(E134*J134,2)</f>
        <v>0</v>
      </c>
      <c r="L134" s="185">
        <v>15</v>
      </c>
      <c r="M134" s="185">
        <f>G134*(1+L134/100)</f>
        <v>0</v>
      </c>
      <c r="N134" s="185">
        <v>0</v>
      </c>
      <c r="O134" s="185">
        <f>ROUND(E134*N134,2)</f>
        <v>0</v>
      </c>
      <c r="P134" s="185">
        <v>0</v>
      </c>
      <c r="Q134" s="185">
        <f>ROUND(E134*P134,2)</f>
        <v>0</v>
      </c>
      <c r="R134" s="185"/>
      <c r="S134" s="185" t="s">
        <v>104</v>
      </c>
      <c r="T134" s="186" t="s">
        <v>105</v>
      </c>
      <c r="U134" s="160">
        <v>5.8999999999999997E-2</v>
      </c>
      <c r="V134" s="160">
        <f>ROUND(E134*U134,2)</f>
        <v>5.66</v>
      </c>
      <c r="W134" s="160"/>
      <c r="X134" s="160" t="s">
        <v>106</v>
      </c>
      <c r="Y134" s="151"/>
      <c r="Z134" s="151"/>
      <c r="AA134" s="151"/>
      <c r="AB134" s="151"/>
      <c r="AC134" s="151"/>
      <c r="AD134" s="151"/>
      <c r="AE134" s="151"/>
      <c r="AF134" s="151"/>
      <c r="AG134" s="151" t="s">
        <v>107</v>
      </c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</row>
    <row r="135" spans="1:60" x14ac:dyDescent="0.2">
      <c r="A135" s="166" t="s">
        <v>99</v>
      </c>
      <c r="B135" s="167" t="s">
        <v>71</v>
      </c>
      <c r="C135" s="188" t="s">
        <v>27</v>
      </c>
      <c r="D135" s="168"/>
      <c r="E135" s="169"/>
      <c r="F135" s="170"/>
      <c r="G135" s="170">
        <f>SUMIF(AG136:AG137,"&lt;&gt;NOR",G136:G137)</f>
        <v>0</v>
      </c>
      <c r="H135" s="170"/>
      <c r="I135" s="170">
        <f>SUM(I136:I137)</f>
        <v>0</v>
      </c>
      <c r="J135" s="170"/>
      <c r="K135" s="170">
        <f>SUM(K136:K137)</f>
        <v>0</v>
      </c>
      <c r="L135" s="170"/>
      <c r="M135" s="170">
        <f>SUM(M136:M137)</f>
        <v>0</v>
      </c>
      <c r="N135" s="170"/>
      <c r="O135" s="170">
        <f>SUM(O136:O137)</f>
        <v>0</v>
      </c>
      <c r="P135" s="170"/>
      <c r="Q135" s="170">
        <f>SUM(Q136:Q137)</f>
        <v>0</v>
      </c>
      <c r="R135" s="170"/>
      <c r="S135" s="170"/>
      <c r="T135" s="171"/>
      <c r="U135" s="165"/>
      <c r="V135" s="165">
        <f>SUM(V136:V137)</f>
        <v>0</v>
      </c>
      <c r="W135" s="165"/>
      <c r="X135" s="165"/>
      <c r="AG135" t="s">
        <v>100</v>
      </c>
    </row>
    <row r="136" spans="1:60" outlineLevel="1" x14ac:dyDescent="0.2">
      <c r="A136" s="172">
        <v>48</v>
      </c>
      <c r="B136" s="173" t="s">
        <v>271</v>
      </c>
      <c r="C136" s="189" t="s">
        <v>272</v>
      </c>
      <c r="D136" s="174" t="s">
        <v>273</v>
      </c>
      <c r="E136" s="175">
        <v>1</v>
      </c>
      <c r="F136" s="176"/>
      <c r="G136" s="177">
        <f>ROUND(E136*F136,2)</f>
        <v>0</v>
      </c>
      <c r="H136" s="176"/>
      <c r="I136" s="177">
        <f>ROUND(E136*H136,2)</f>
        <v>0</v>
      </c>
      <c r="J136" s="176"/>
      <c r="K136" s="177">
        <f>ROUND(E136*J136,2)</f>
        <v>0</v>
      </c>
      <c r="L136" s="177">
        <v>15</v>
      </c>
      <c r="M136" s="177">
        <f>G136*(1+L136/100)</f>
        <v>0</v>
      </c>
      <c r="N136" s="177">
        <v>0</v>
      </c>
      <c r="O136" s="177">
        <f>ROUND(E136*N136,2)</f>
        <v>0</v>
      </c>
      <c r="P136" s="177">
        <v>0</v>
      </c>
      <c r="Q136" s="177">
        <f>ROUND(E136*P136,2)</f>
        <v>0</v>
      </c>
      <c r="R136" s="177"/>
      <c r="S136" s="177" t="s">
        <v>104</v>
      </c>
      <c r="T136" s="178" t="s">
        <v>254</v>
      </c>
      <c r="U136" s="160">
        <v>0</v>
      </c>
      <c r="V136" s="160">
        <f>ROUND(E136*U136,2)</f>
        <v>0</v>
      </c>
      <c r="W136" s="160"/>
      <c r="X136" s="160" t="s">
        <v>274</v>
      </c>
      <c r="Y136" s="151"/>
      <c r="Z136" s="151"/>
      <c r="AA136" s="151"/>
      <c r="AB136" s="151"/>
      <c r="AC136" s="151"/>
      <c r="AD136" s="151"/>
      <c r="AE136" s="151"/>
      <c r="AF136" s="151"/>
      <c r="AG136" s="151" t="s">
        <v>275</v>
      </c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</row>
    <row r="137" spans="1:60" outlineLevel="1" x14ac:dyDescent="0.2">
      <c r="A137" s="158"/>
      <c r="B137" s="159"/>
      <c r="C137" s="253" t="s">
        <v>276</v>
      </c>
      <c r="D137" s="254"/>
      <c r="E137" s="254"/>
      <c r="F137" s="254"/>
      <c r="G137" s="254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51"/>
      <c r="Z137" s="151"/>
      <c r="AA137" s="151"/>
      <c r="AB137" s="151"/>
      <c r="AC137" s="151"/>
      <c r="AD137" s="151"/>
      <c r="AE137" s="151"/>
      <c r="AF137" s="151"/>
      <c r="AG137" s="151" t="s">
        <v>172</v>
      </c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</row>
    <row r="138" spans="1:60" x14ac:dyDescent="0.2">
      <c r="A138" s="166" t="s">
        <v>99</v>
      </c>
      <c r="B138" s="167" t="s">
        <v>69</v>
      </c>
      <c r="C138" s="188" t="s">
        <v>70</v>
      </c>
      <c r="D138" s="168"/>
      <c r="E138" s="169"/>
      <c r="F138" s="170"/>
      <c r="G138" s="170">
        <f>SUMIF(AG139:AG139,"&lt;&gt;NOR",G139:G139)</f>
        <v>0</v>
      </c>
      <c r="H138" s="170"/>
      <c r="I138" s="170">
        <f>SUM(I139:I139)</f>
        <v>0</v>
      </c>
      <c r="J138" s="170"/>
      <c r="K138" s="170">
        <f>SUM(K139:K139)</f>
        <v>0</v>
      </c>
      <c r="L138" s="170"/>
      <c r="M138" s="170">
        <f>SUM(M139:M139)</f>
        <v>0</v>
      </c>
      <c r="N138" s="170"/>
      <c r="O138" s="170">
        <f>SUM(O139:O139)</f>
        <v>0.01</v>
      </c>
      <c r="P138" s="170"/>
      <c r="Q138" s="170">
        <f>SUM(Q139:Q139)</f>
        <v>0</v>
      </c>
      <c r="R138" s="170"/>
      <c r="S138" s="170"/>
      <c r="T138" s="171"/>
      <c r="U138" s="165"/>
      <c r="V138" s="165">
        <f>SUM(V139:V139)</f>
        <v>2.5</v>
      </c>
      <c r="W138" s="165"/>
      <c r="X138" s="165"/>
      <c r="AG138" t="s">
        <v>100</v>
      </c>
    </row>
    <row r="139" spans="1:60" outlineLevel="1" x14ac:dyDescent="0.2">
      <c r="A139" s="180">
        <v>49</v>
      </c>
      <c r="B139" s="181" t="s">
        <v>277</v>
      </c>
      <c r="C139" s="192" t="s">
        <v>278</v>
      </c>
      <c r="D139" s="182" t="s">
        <v>207</v>
      </c>
      <c r="E139" s="183">
        <v>96</v>
      </c>
      <c r="F139" s="184"/>
      <c r="G139" s="185">
        <f>ROUND(E139*F139,2)</f>
        <v>0</v>
      </c>
      <c r="H139" s="184"/>
      <c r="I139" s="185">
        <f>ROUND(E139*H139,2)</f>
        <v>0</v>
      </c>
      <c r="J139" s="184"/>
      <c r="K139" s="185">
        <f>ROUND(E139*J139,2)</f>
        <v>0</v>
      </c>
      <c r="L139" s="185">
        <v>15</v>
      </c>
      <c r="M139" s="185">
        <f>G139*(1+L139/100)</f>
        <v>0</v>
      </c>
      <c r="N139" s="185">
        <v>6.0000000000000002E-5</v>
      </c>
      <c r="O139" s="185">
        <f>ROUND(E139*N139,2)</f>
        <v>0.01</v>
      </c>
      <c r="P139" s="185">
        <v>0</v>
      </c>
      <c r="Q139" s="185">
        <f>ROUND(E139*P139,2)</f>
        <v>0</v>
      </c>
      <c r="R139" s="185"/>
      <c r="S139" s="185" t="s">
        <v>105</v>
      </c>
      <c r="T139" s="186" t="s">
        <v>105</v>
      </c>
      <c r="U139" s="160">
        <v>2.5999999999999999E-2</v>
      </c>
      <c r="V139" s="160">
        <f>ROUND(E139*U139,2)</f>
        <v>2.5</v>
      </c>
      <c r="W139" s="160"/>
      <c r="X139" s="160" t="s">
        <v>106</v>
      </c>
      <c r="Y139" s="151"/>
      <c r="Z139" s="151"/>
      <c r="AA139" s="151"/>
      <c r="AB139" s="151"/>
      <c r="AC139" s="151"/>
      <c r="AD139" s="151"/>
      <c r="AE139" s="151"/>
      <c r="AF139" s="151"/>
      <c r="AG139" s="151" t="s">
        <v>107</v>
      </c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</row>
    <row r="140" spans="1:60" x14ac:dyDescent="0.2">
      <c r="A140" s="166" t="s">
        <v>99</v>
      </c>
      <c r="B140" s="167" t="s">
        <v>71</v>
      </c>
      <c r="C140" s="188" t="s">
        <v>27</v>
      </c>
      <c r="D140" s="168"/>
      <c r="E140" s="169"/>
      <c r="F140" s="170"/>
      <c r="G140" s="170">
        <f>SUMIF(AG141:AG142,"&lt;&gt;NOR",G141:G142)</f>
        <v>0</v>
      </c>
      <c r="H140" s="170"/>
      <c r="I140" s="170">
        <f>SUM(I141:I142)</f>
        <v>0</v>
      </c>
      <c r="J140" s="170"/>
      <c r="K140" s="170">
        <f>SUM(K141:K142)</f>
        <v>0</v>
      </c>
      <c r="L140" s="170"/>
      <c r="M140" s="170">
        <f>SUM(M141:M142)</f>
        <v>0</v>
      </c>
      <c r="N140" s="170"/>
      <c r="O140" s="170">
        <f>SUM(O141:O142)</f>
        <v>0</v>
      </c>
      <c r="P140" s="170"/>
      <c r="Q140" s="170">
        <f>SUM(Q141:Q142)</f>
        <v>0</v>
      </c>
      <c r="R140" s="170"/>
      <c r="S140" s="170"/>
      <c r="T140" s="171"/>
      <c r="U140" s="165"/>
      <c r="V140" s="165">
        <f>SUM(V141:V142)</f>
        <v>0</v>
      </c>
      <c r="W140" s="165"/>
      <c r="X140" s="165"/>
      <c r="AG140" t="s">
        <v>100</v>
      </c>
    </row>
    <row r="141" spans="1:60" outlineLevel="1" x14ac:dyDescent="0.2">
      <c r="A141" s="172">
        <v>50</v>
      </c>
      <c r="B141" s="173" t="s">
        <v>279</v>
      </c>
      <c r="C141" s="189" t="s">
        <v>280</v>
      </c>
      <c r="D141" s="174" t="s">
        <v>273</v>
      </c>
      <c r="E141" s="175">
        <v>1</v>
      </c>
      <c r="F141" s="176"/>
      <c r="G141" s="177">
        <f>ROUND(E141*F141,2)</f>
        <v>0</v>
      </c>
      <c r="H141" s="176"/>
      <c r="I141" s="177">
        <f>ROUND(E141*H141,2)</f>
        <v>0</v>
      </c>
      <c r="J141" s="176"/>
      <c r="K141" s="177">
        <f>ROUND(E141*J141,2)</f>
        <v>0</v>
      </c>
      <c r="L141" s="177">
        <v>15</v>
      </c>
      <c r="M141" s="177">
        <f>G141*(1+L141/100)</f>
        <v>0</v>
      </c>
      <c r="N141" s="177">
        <v>0</v>
      </c>
      <c r="O141" s="177">
        <f>ROUND(E141*N141,2)</f>
        <v>0</v>
      </c>
      <c r="P141" s="177">
        <v>0</v>
      </c>
      <c r="Q141" s="177">
        <f>ROUND(E141*P141,2)</f>
        <v>0</v>
      </c>
      <c r="R141" s="177"/>
      <c r="S141" s="177" t="s">
        <v>104</v>
      </c>
      <c r="T141" s="178" t="s">
        <v>254</v>
      </c>
      <c r="U141" s="160">
        <v>0</v>
      </c>
      <c r="V141" s="160">
        <f>ROUND(E141*U141,2)</f>
        <v>0</v>
      </c>
      <c r="W141" s="160"/>
      <c r="X141" s="160" t="s">
        <v>274</v>
      </c>
      <c r="Y141" s="151"/>
      <c r="Z141" s="151"/>
      <c r="AA141" s="151"/>
      <c r="AB141" s="151"/>
      <c r="AC141" s="151"/>
      <c r="AD141" s="151"/>
      <c r="AE141" s="151"/>
      <c r="AF141" s="151"/>
      <c r="AG141" s="151" t="s">
        <v>275</v>
      </c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</row>
    <row r="142" spans="1:60" outlineLevel="1" x14ac:dyDescent="0.2">
      <c r="A142" s="158"/>
      <c r="B142" s="159"/>
      <c r="C142" s="253" t="s">
        <v>281</v>
      </c>
      <c r="D142" s="254"/>
      <c r="E142" s="254"/>
      <c r="F142" s="254"/>
      <c r="G142" s="254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51"/>
      <c r="Z142" s="151"/>
      <c r="AA142" s="151"/>
      <c r="AB142" s="151"/>
      <c r="AC142" s="151"/>
      <c r="AD142" s="151"/>
      <c r="AE142" s="151"/>
      <c r="AF142" s="151"/>
      <c r="AG142" s="151" t="s">
        <v>172</v>
      </c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79" t="str">
        <f>C142</f>
        <v>Zaměření a vytýčení stávajících inženýrských sítí v místě stavby z hlediska jejich ochrany při provádění stavby.</v>
      </c>
      <c r="BB142" s="151"/>
      <c r="BC142" s="151"/>
      <c r="BD142" s="151"/>
      <c r="BE142" s="151"/>
      <c r="BF142" s="151"/>
      <c r="BG142" s="151"/>
      <c r="BH142" s="151"/>
    </row>
    <row r="143" spans="1:60" x14ac:dyDescent="0.2">
      <c r="A143" s="3"/>
      <c r="B143" s="4"/>
      <c r="C143" s="193"/>
      <c r="D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AE143">
        <v>15</v>
      </c>
      <c r="AF143">
        <v>21</v>
      </c>
      <c r="AG143" t="s">
        <v>86</v>
      </c>
    </row>
    <row r="144" spans="1:60" x14ac:dyDescent="0.2">
      <c r="A144" s="154"/>
      <c r="B144" s="155" t="s">
        <v>29</v>
      </c>
      <c r="C144" s="194"/>
      <c r="D144" s="156"/>
      <c r="E144" s="157"/>
      <c r="F144" s="157"/>
      <c r="G144" s="187">
        <f>G8+G72+G76+G84+G130+G133+G135+G138+G140</f>
        <v>0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AE144">
        <f>SUMIF(L7:L142,AE143,G7:G142)</f>
        <v>0</v>
      </c>
      <c r="AF144">
        <f>SUMIF(L7:L142,AF143,G7:G142)</f>
        <v>0</v>
      </c>
      <c r="AG144" t="s">
        <v>282</v>
      </c>
    </row>
    <row r="145" spans="3:33" x14ac:dyDescent="0.2">
      <c r="C145" s="195"/>
      <c r="D145" s="10"/>
      <c r="AG145" t="s">
        <v>283</v>
      </c>
    </row>
    <row r="146" spans="3:33" x14ac:dyDescent="0.2">
      <c r="D146" s="10"/>
    </row>
    <row r="147" spans="3:33" x14ac:dyDescent="0.2">
      <c r="D147" s="10"/>
    </row>
    <row r="148" spans="3:33" x14ac:dyDescent="0.2">
      <c r="D148" s="10"/>
    </row>
    <row r="149" spans="3:33" x14ac:dyDescent="0.2">
      <c r="D149" s="10"/>
    </row>
    <row r="150" spans="3:33" x14ac:dyDescent="0.2">
      <c r="D150" s="10"/>
    </row>
    <row r="151" spans="3:33" x14ac:dyDescent="0.2">
      <c r="D151" s="10"/>
    </row>
    <row r="152" spans="3:33" x14ac:dyDescent="0.2">
      <c r="D152" s="10"/>
    </row>
    <row r="153" spans="3:33" x14ac:dyDescent="0.2">
      <c r="D153" s="10"/>
    </row>
    <row r="154" spans="3:33" x14ac:dyDescent="0.2">
      <c r="D154" s="10"/>
    </row>
    <row r="155" spans="3:33" x14ac:dyDescent="0.2">
      <c r="D155" s="10"/>
    </row>
    <row r="156" spans="3:33" x14ac:dyDescent="0.2">
      <c r="D156" s="10"/>
    </row>
    <row r="157" spans="3:33" x14ac:dyDescent="0.2">
      <c r="D157" s="10"/>
    </row>
    <row r="158" spans="3:33" x14ac:dyDescent="0.2">
      <c r="D158" s="10"/>
    </row>
    <row r="159" spans="3:33" x14ac:dyDescent="0.2">
      <c r="D159" s="10"/>
    </row>
    <row r="160" spans="3:33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</sheetData>
  <sheetProtection password="D3B1" sheet="1" objects="1" scenarios="1"/>
  <mergeCells count="25">
    <mergeCell ref="C23:G23"/>
    <mergeCell ref="A1:G1"/>
    <mergeCell ref="C2:G2"/>
    <mergeCell ref="C3:G3"/>
    <mergeCell ref="C4:G4"/>
    <mergeCell ref="C70:G70"/>
    <mergeCell ref="C26:G26"/>
    <mergeCell ref="C29:G29"/>
    <mergeCell ref="C37:G37"/>
    <mergeCell ref="C40:G40"/>
    <mergeCell ref="C43:G43"/>
    <mergeCell ref="C46:G46"/>
    <mergeCell ref="C50:G50"/>
    <mergeCell ref="C58:G58"/>
    <mergeCell ref="C59:G59"/>
    <mergeCell ref="C62:G62"/>
    <mergeCell ref="C65:G65"/>
    <mergeCell ref="C137:G137"/>
    <mergeCell ref="C142:G142"/>
    <mergeCell ref="C74:G74"/>
    <mergeCell ref="C86:G86"/>
    <mergeCell ref="C105:G105"/>
    <mergeCell ref="C112:G112"/>
    <mergeCell ref="C118:G118"/>
    <mergeCell ref="C132:G132"/>
  </mergeCells>
  <pageMargins left="0.59055118110236204" right="0.196850393700787" top="0.78740157499999996" bottom="0.78740157499999996" header="0.3" footer="0.3"/>
  <pageSetup paperSize="9" orientation="landscape" horizontalDpi="4294967293" verticalDpi="4294967293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2019-03-19T12:27:02Z</cp:lastPrinted>
  <dcterms:created xsi:type="dcterms:W3CDTF">2009-04-08T07:15:50Z</dcterms:created>
  <dcterms:modified xsi:type="dcterms:W3CDTF">2020-02-12T13:07:44Z</dcterms:modified>
</cp:coreProperties>
</file>