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3B1" lockStructure="1"/>
  <bookViews>
    <workbookView xWindow="0" yWindow="0" windowWidth="13995" windowHeight="12810" activeTab="1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Pol'!$A$1:$X$145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  <c r="BA142" i="12" l="1"/>
  <c r="BA70" i="12"/>
  <c r="BA62" i="12"/>
  <c r="BA37" i="12"/>
  <c r="BA29" i="12"/>
  <c r="BA26" i="12"/>
  <c r="BA23" i="12"/>
  <c r="G9" i="12"/>
  <c r="M9" i="12" s="1"/>
  <c r="I9" i="12"/>
  <c r="K9" i="12"/>
  <c r="O9" i="12"/>
  <c r="Q9" i="12"/>
  <c r="V9" i="12"/>
  <c r="G14" i="12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1" i="12"/>
  <c r="I61" i="12"/>
  <c r="K61" i="12"/>
  <c r="M61" i="12"/>
  <c r="O61" i="12"/>
  <c r="Q61" i="12"/>
  <c r="V61" i="12"/>
  <c r="G64" i="12"/>
  <c r="I64" i="12"/>
  <c r="K64" i="12"/>
  <c r="M64" i="12"/>
  <c r="O64" i="12"/>
  <c r="Q64" i="12"/>
  <c r="V64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3" i="12"/>
  <c r="M73" i="12" s="1"/>
  <c r="M72" i="12" s="1"/>
  <c r="I73" i="12"/>
  <c r="I72" i="12" s="1"/>
  <c r="K73" i="12"/>
  <c r="K72" i="12" s="1"/>
  <c r="O73" i="12"/>
  <c r="O72" i="12" s="1"/>
  <c r="Q73" i="12"/>
  <c r="Q72" i="12" s="1"/>
  <c r="V73" i="12"/>
  <c r="V72" i="12" s="1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O76" i="12" s="1"/>
  <c r="Q80" i="12"/>
  <c r="V80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1" i="12"/>
  <c r="M131" i="12" s="1"/>
  <c r="M130" i="12" s="1"/>
  <c r="I131" i="12"/>
  <c r="I130" i="12" s="1"/>
  <c r="K131" i="12"/>
  <c r="K130" i="12" s="1"/>
  <c r="O131" i="12"/>
  <c r="O130" i="12" s="1"/>
  <c r="Q131" i="12"/>
  <c r="Q130" i="12" s="1"/>
  <c r="V131" i="12"/>
  <c r="V130" i="12" s="1"/>
  <c r="Q133" i="12"/>
  <c r="G134" i="12"/>
  <c r="G133" i="12" s="1"/>
  <c r="I55" i="1" s="1"/>
  <c r="I17" i="1" s="1"/>
  <c r="I134" i="12"/>
  <c r="I133" i="12" s="1"/>
  <c r="K134" i="12"/>
  <c r="K133" i="12" s="1"/>
  <c r="O134" i="12"/>
  <c r="O133" i="12" s="1"/>
  <c r="Q134" i="12"/>
  <c r="V134" i="12"/>
  <c r="V133" i="12" s="1"/>
  <c r="G136" i="12"/>
  <c r="M136" i="12" s="1"/>
  <c r="M135" i="12" s="1"/>
  <c r="I136" i="12"/>
  <c r="I135" i="12" s="1"/>
  <c r="K136" i="12"/>
  <c r="K135" i="12" s="1"/>
  <c r="O136" i="12"/>
  <c r="O135" i="12" s="1"/>
  <c r="Q136" i="12"/>
  <c r="Q135" i="12" s="1"/>
  <c r="V136" i="12"/>
  <c r="V135" i="12" s="1"/>
  <c r="G139" i="12"/>
  <c r="M139" i="12" s="1"/>
  <c r="M138" i="12" s="1"/>
  <c r="I139" i="12"/>
  <c r="I138" i="12" s="1"/>
  <c r="K139" i="12"/>
  <c r="K138" i="12" s="1"/>
  <c r="O139" i="12"/>
  <c r="O138" i="12" s="1"/>
  <c r="Q139" i="12"/>
  <c r="Q138" i="12" s="1"/>
  <c r="V139" i="12"/>
  <c r="V138" i="12" s="1"/>
  <c r="V140" i="12"/>
  <c r="G141" i="12"/>
  <c r="G140" i="12" s="1"/>
  <c r="I141" i="12"/>
  <c r="I140" i="12" s="1"/>
  <c r="K141" i="12"/>
  <c r="K140" i="12" s="1"/>
  <c r="O141" i="12"/>
  <c r="O140" i="12" s="1"/>
  <c r="Q141" i="12"/>
  <c r="Q140" i="12" s="1"/>
  <c r="V141" i="12"/>
  <c r="AF144" i="12"/>
  <c r="G42" i="1" s="1"/>
  <c r="I20" i="1"/>
  <c r="H40" i="1"/>
  <c r="I40" i="1" s="1"/>
  <c r="G72" i="12" l="1"/>
  <c r="I51" i="1" s="1"/>
  <c r="G138" i="12"/>
  <c r="I56" i="1" s="1"/>
  <c r="I18" i="1" s="1"/>
  <c r="G135" i="12"/>
  <c r="I57" i="1" s="1"/>
  <c r="I19" i="1" s="1"/>
  <c r="Q76" i="12"/>
  <c r="M141" i="12"/>
  <c r="M140" i="12" s="1"/>
  <c r="K8" i="12"/>
  <c r="I8" i="12"/>
  <c r="M76" i="12"/>
  <c r="O84" i="12"/>
  <c r="K76" i="12"/>
  <c r="AE144" i="12"/>
  <c r="F42" i="1" s="1"/>
  <c r="H42" i="1" s="1"/>
  <c r="I42" i="1" s="1"/>
  <c r="M134" i="12"/>
  <c r="M133" i="12" s="1"/>
  <c r="I76" i="12"/>
  <c r="V8" i="12"/>
  <c r="Q84" i="12"/>
  <c r="G76" i="12"/>
  <c r="I52" i="1" s="1"/>
  <c r="Q8" i="12"/>
  <c r="O8" i="12"/>
  <c r="V84" i="12"/>
  <c r="K84" i="12"/>
  <c r="I84" i="12"/>
  <c r="V76" i="12"/>
  <c r="G39" i="1"/>
  <c r="G43" i="1" s="1"/>
  <c r="A25" i="1" s="1"/>
  <c r="G26" i="1" s="1"/>
  <c r="G41" i="1"/>
  <c r="M84" i="12"/>
  <c r="G8" i="12"/>
  <c r="G84" i="12"/>
  <c r="I53" i="1" s="1"/>
  <c r="G130" i="12"/>
  <c r="I54" i="1" s="1"/>
  <c r="M14" i="12"/>
  <c r="M8" i="12" s="1"/>
  <c r="J28" i="1"/>
  <c r="J26" i="1"/>
  <c r="G38" i="1"/>
  <c r="F38" i="1"/>
  <c r="J23" i="1"/>
  <c r="J24" i="1"/>
  <c r="J25" i="1"/>
  <c r="J27" i="1"/>
  <c r="E24" i="1"/>
  <c r="E26" i="1"/>
  <c r="F39" i="1" l="1"/>
  <c r="H39" i="1" s="1"/>
  <c r="H43" i="1" s="1"/>
  <c r="F41" i="1"/>
  <c r="H41" i="1" s="1"/>
  <c r="I41" i="1" s="1"/>
  <c r="G144" i="12"/>
  <c r="I50" i="1"/>
  <c r="A26" i="1"/>
  <c r="F43" i="1" l="1"/>
  <c r="A23" i="1" s="1"/>
  <c r="I58" i="1"/>
  <c r="I16" i="1"/>
  <c r="I21" i="1" s="1"/>
  <c r="I39" i="1"/>
  <c r="I43" i="1" s="1"/>
  <c r="G28" i="1" l="1"/>
  <c r="J40" i="1"/>
  <c r="J42" i="1"/>
  <c r="J41" i="1"/>
  <c r="J39" i="1"/>
  <c r="J43" i="1" s="1"/>
  <c r="J57" i="1"/>
  <c r="J55" i="1"/>
  <c r="J50" i="1"/>
  <c r="J51" i="1"/>
  <c r="J54" i="1"/>
  <c r="J56" i="1"/>
  <c r="J52" i="1"/>
  <c r="J53" i="1"/>
  <c r="A24" i="1"/>
  <c r="G24" i="1"/>
  <c r="A27" i="1" s="1"/>
  <c r="J58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Kalabis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<sst xmlns="http://schemas.openxmlformats.org/spreadsheetml/2006/main" count="724" uniqueCount="294">
  <si>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</si>
  <si>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</si>
  <si>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</si>
  <si>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</si>
  <si>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</si>
  <si>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</si>
  <si>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</si>
  <si>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</si>
  <si>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</si>
  <si>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</si>
  <si>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</si>
  <si>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</si>
  <si>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</si>
  <si>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</si>
  <si>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</si>
  <si>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</si>
  <si>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</si>
  <si>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</si>
  <si>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</si>
  <si>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</si>
  <si>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</si>
  <si>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</si>
  <si>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</si>
  <si>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</si>
  <si>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</si>
  <si>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</si>
  <si>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</si>
  <si>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</si>
  <si>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</si>
  <si>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</si>
  <si>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</si>
  <si>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</si>
  <si>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</si>
  <si>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</si>
  <si>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</si>
  <si>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</si>
  <si>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</si>
  <si>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</si>
  <si>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</si>
  <si>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</si>
  <si>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</si>
  <si>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</si>
  <si>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</si>
  <si>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</si>
  <si>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Přípojky</t>
  </si>
  <si>
    <t>Splašková kanalizace</t>
  </si>
  <si>
    <t>Objekt:</t>
  </si>
  <si>
    <t>Rozpočet:</t>
  </si>
  <si>
    <t>12/2019</t>
  </si>
  <si>
    <t>Připojení objektu ZUŠ na splaškovou kanalizaci</t>
  </si>
  <si>
    <t>vzor</t>
  </si>
  <si>
    <t>12345678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</si>
  <si>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</si>
  <si>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</si>
  <si>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</si>
  <si>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</si>
  <si>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</si>
  <si>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</si>
  <si>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</si>
  <si>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</si>
  <si>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</si>
  <si>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</si>
  <si>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</si>
  <si>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</si>
  <si>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</si>
  <si>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</si>
  <si>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</si>
  <si>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721</t>
  </si>
  <si>
    <t>Vnitřní kanalizace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</si>
  <si>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</si>
  <si>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</si>
  <si>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</si>
  <si>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</si>
  <si>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</si>
  <si>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</si>
  <si>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</si>
  <si>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</si>
  <si>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</si>
  <si>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</si>
  <si>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</si>
  <si>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</si>
  <si>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</si>
  <si>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</si>
  <si>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</si>
  <si>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</si>
  <si>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</si>
  <si>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</si>
  <si>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</si>
  <si>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</si>
  <si>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</si>
  <si>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</si>
  <si>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</si>
  <si>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</si>
  <si>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</si>
  <si>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</si>
  <si>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</si>
  <si>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</si>
  <si>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</si>
  <si>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</si>
  <si>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</si>
  <si>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</si>
  <si>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113106121R01</t>
  </si>
  <si>
    <t>Rozebrání dlažeb z betonových dlaždic na sucho vč.obrubníků</t>
  </si>
  <si>
    <t>m2</t>
  </si>
  <si>
    <t>Vlastní</t>
  </si>
  <si>
    <t>RTS 19/ II</t>
  </si>
  <si>
    <t>Práce</t>
  </si>
  <si>
    <t>POL1_</t>
  </si>
  <si>
    <t>větev A : 1,0*1,0</t>
  </si>
  <si>
    <t>VV</t>
  </si>
  <si>
    <t>větev B : 2,5*1,0</t>
  </si>
  <si>
    <t>větev D : 1,0*1,0</t>
  </si>
  <si>
    <t>Mezisoučet</t>
  </si>
  <si>
    <t>113106231R01</t>
  </si>
  <si>
    <t>Rozebrání dlažeb ze zámkové dlažby v kamenivu vč.obrubníků</t>
  </si>
  <si>
    <t>větev C : 2,0*5,0</t>
  </si>
  <si>
    <t>113107520R00</t>
  </si>
  <si>
    <t>Odstranění podkladů nebo krytů z kameniva hrubého drceného, v ploše jednotlivě do 50 m2, tloušťka vrstvy 200 mm</t>
  </si>
  <si>
    <t>822-1</t>
  </si>
  <si>
    <t>Odkaz na mn. položky pořadí 1 : 4,50000</t>
  </si>
  <si>
    <t>Odkaz na mn. položky pořadí 2 : 10,00000</t>
  </si>
  <si>
    <t>120001101R01</t>
  </si>
  <si>
    <t>m3</t>
  </si>
  <si>
    <t>121101101R00</t>
  </si>
  <si>
    <t>Sejmutí ornice s přemístěním na vzdálenost do 50 m</t>
  </si>
  <si>
    <t>800-1</t>
  </si>
  <si>
    <t>SPI</t>
  </si>
  <si>
    <t>96*1,0*0,1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</si>
  <si>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</si>
  <si>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</si>
  <si>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</si>
  <si>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šachty Š1 - Š3 : 3*(1,0*1,0*1,0)</t>
  </si>
  <si>
    <t>131201209R00</t>
  </si>
  <si>
    <t xml:space="preserve">Hloubení zapažených jam a zářezů příplatek za lepivost, v hornině 3,  </t>
  </si>
  <si>
    <t>Odkaz na mn. položky pořadí 6 : 3,00000</t>
  </si>
  <si>
    <t>132101210R00</t>
  </si>
  <si>
    <t xml:space="preserve">Hloubení rýh šířky přes 60 do 200 cm do 50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</si>
  <si>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</si>
  <si>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větev A : 50,0*(0,8*0,8)</t>
  </si>
  <si>
    <t>větev B : 7,0*(0,8*0,8)</t>
  </si>
  <si>
    <t>větev C : 30,0*(0,8*0,8)</t>
  </si>
  <si>
    <t>větev D : 7,0*(0,8*0,8)</t>
  </si>
  <si>
    <t>větev Š3 - RŠP : 2,0*(0,8*0,8)</t>
  </si>
  <si>
    <t>132201219R00</t>
  </si>
  <si>
    <t xml:space="preserve">Hloubení rýh šířky přes 60 do 200 cm příplatek za lepivost, v hornině 3,  </t>
  </si>
  <si>
    <t>Odkaz na mn. položky pořadí 8 : 61,44000</t>
  </si>
  <si>
    <t>151101101R00</t>
  </si>
  <si>
    <t>Zřízení pažení a rozepření stěn rýh příložné  pro jakoukoliv mezerovitost, hloubky do 2 m</t>
  </si>
  <si>
    <t>pro podzemní vedení pro všechny šířky rýhy,</t>
  </si>
  <si>
    <t>větve : 96,0*0,8*2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</si>
  <si>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</si>
  <si>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</si>
  <si>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</si>
  <si>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10 : 153,60000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</si>
  <si>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</si>
  <si>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</si>
  <si>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</si>
  <si>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</si>
  <si>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</si>
  <si>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Odkaz na mn. položky pořadí 12 : 64,44000</t>
  </si>
  <si>
    <t>Odkaz na mn. položky pořadí 16 : 30,72000*-1</t>
  </si>
  <si>
    <t>171201201R00</t>
  </si>
  <si>
    <t>Uložení sypaniny na dočasnou skládku tak, že na 1 m2 plochy připadá přes 2 m3 výkopku nebo ornice</t>
  </si>
  <si>
    <t>Odkaz na mn. položky pořadí 13 : 33,72000</t>
  </si>
  <si>
    <t>199000005R00</t>
  </si>
  <si>
    <t>Poplatky za skládku zeminy 1- 4</t>
  </si>
  <si>
    <t>t</t>
  </si>
  <si>
    <t>Odkaz na mn. položky pořadí 14 : 33,72000*1,6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</si>
  <si>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</si>
  <si>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</si>
  <si>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</si>
  <si>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přemístění materiálu pro zásyp ze vzdálenosti do 10 m od okraje zásypu</t>
  </si>
  <si>
    <t>POP</t>
  </si>
  <si>
    <t>96,0*0,8*0,4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</si>
  <si>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</si>
  <si>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</si>
  <si>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</si>
  <si>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96,0*0,8*0,25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</si>
  <si>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</si>
  <si>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</si>
  <si>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</si>
  <si>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</si>
  <si>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96,0*1,5</t>
  </si>
  <si>
    <t>00572400R</t>
  </si>
  <si>
    <t>směs travní parková, pro běžnou zátěž</t>
  </si>
  <si>
    <t>kg</t>
  </si>
  <si>
    <t>SPCM</t>
  </si>
  <si>
    <t>Specifikace</t>
  </si>
  <si>
    <t>POL3_</t>
  </si>
  <si>
    <t>Odkaz na mn. položky pořadí 18 : 144,00000*0,02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</si>
  <si>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</si>
  <si>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</si>
  <si>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</si>
  <si>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96,0*1,0</t>
  </si>
  <si>
    <t>451573111R00</t>
  </si>
  <si>
    <t>Lože pod potrubí, stoky a drobné objekty z písku a štěrkopísku  do 65 mm</t>
  </si>
  <si>
    <t>827-1</t>
  </si>
  <si>
    <t>v otevřeném výkopu,</t>
  </si>
  <si>
    <t>96,0*0,8*0,1</t>
  </si>
  <si>
    <t>564851111RT2</t>
  </si>
  <si>
    <t>Podklad ze štěrkodrti s rozprostřením a zhutněním frakce 0-32 mm, tloušťka po zhutnění 150 mm</t>
  </si>
  <si>
    <t>596811111R01</t>
  </si>
  <si>
    <t>Kladení dlaždic kom.pro pěší, lože z kameniva těž., materiál stávající, vč. případného doplnění obrubníků</t>
  </si>
  <si>
    <t>596215021R01</t>
  </si>
  <si>
    <t>Kladení zámkové dlažby tl. 6 cm do drtě tl. 4 cm, materiál stávající, vč.případného doplnění obrubníků</t>
  </si>
  <si>
    <t>871313121R00</t>
  </si>
  <si>
    <t>Montáž potrubí z trub z plastů těsněných gumovým kroužkem  DN 150 mm</t>
  </si>
  <si>
    <t>m</t>
  </si>
  <si>
    <t>v otevřeném výkopu ve sklonu do 20 %,</t>
  </si>
  <si>
    <t>větev B : 7,0</t>
  </si>
  <si>
    <t>větev C : 30,0</t>
  </si>
  <si>
    <t>větev D : 7,0</t>
  </si>
  <si>
    <t>větev Š3-RŠP : 2,0</t>
  </si>
  <si>
    <t>28611142.AR</t>
  </si>
  <si>
    <t>trubka plastová kanalizační PVC; hladká, s hrdlem; Sn 4 kN/m2; D = 110,0 mm; s = 3,20 mm; l = 2000,0 mm</t>
  </si>
  <si>
    <t>kus</t>
  </si>
  <si>
    <t>větev B : 1</t>
  </si>
  <si>
    <t>28611144.AR</t>
  </si>
  <si>
    <t>trubka plastová kanalizační PVC; hladká, s hrdlem; Sn 4 kN/m2; D = 110,0 mm; s = 3,20 mm; l = 5000,0 mm</t>
  </si>
  <si>
    <t>28611151.AR</t>
  </si>
  <si>
    <t>trubka plastová kanalizační PVC; hladká, s hrdlem; Sn 4 kN/m2; D = 160,0 mm; s = 4,00 mm; l = 1000,0 mm</t>
  </si>
  <si>
    <t>větev C : 1</t>
  </si>
  <si>
    <t>28611152.AR</t>
  </si>
  <si>
    <t>trubka plastová kanalizační PVC; hladká, s hrdlem; Sn 4 kN/m2; D = 160,0 mm; s = 4,00 mm; l = 2000,0 mm</t>
  </si>
  <si>
    <t>větev D : 1</t>
  </si>
  <si>
    <t>větev Š3-RŠP : 1</t>
  </si>
  <si>
    <t>28611154.AR</t>
  </si>
  <si>
    <t>trubka plastová kanalizační PVC; hladká, s hrdlem; Sn 4 kN/m2; D = 160,0 mm; s = 4,00 mm; l = 5000,0 mm</t>
  </si>
  <si>
    <t>větev C : 6</t>
  </si>
  <si>
    <t>871353121R00</t>
  </si>
  <si>
    <t>Montáž potrubí z trub z plastů těsněných gumovým kroužkem  DN 200 mm</t>
  </si>
  <si>
    <t>větev A : 50</t>
  </si>
  <si>
    <t>28611156.AR</t>
  </si>
  <si>
    <t>trubka plastová kanalizační PVC; hladká, s hrdlem; Sn 4 kN/m2; D = 200,0 mm; s = 4,90 mm; l = 1000,0 mm</t>
  </si>
  <si>
    <t>větev A : 1</t>
  </si>
  <si>
    <t>28611159.AR</t>
  </si>
  <si>
    <t>trubka plastová kanalizační PVC; hladká, s hrdlem; Sn 4 kN/m2; D = 200,0 mm; s = 4,90 mm; l = 5000,0 mm</t>
  </si>
  <si>
    <t>větev A : 10</t>
  </si>
  <si>
    <t>877313123R00</t>
  </si>
  <si>
    <t>Montáž tvarovek na potrubí z trub z plastů těsněných gumovým kroužkem jednoosých DN 150 mm</t>
  </si>
  <si>
    <t>28651652.AR</t>
  </si>
  <si>
    <t>koleno PVC; 45,0 °; D = 110,0 mm; s 1 hrdlem</t>
  </si>
  <si>
    <t>28651662.AR</t>
  </si>
  <si>
    <t>koleno PVC; 45,0 °; D = 160,0 mm; s 1 hrdlem</t>
  </si>
  <si>
    <t>větev C a D : 1+1</t>
  </si>
  <si>
    <t>877353121R00</t>
  </si>
  <si>
    <t>Montáž tvarovek na potrubí z trub z plastů těsněných gumovým kroužkem odbočných DN 200 mm</t>
  </si>
  <si>
    <t>napojení b1 a b2 : 1+1</t>
  </si>
  <si>
    <t>28651705.AR</t>
  </si>
  <si>
    <t>odbočka PVC; 45,0 °; d1 = 160 mm; d2 = 160 mm; l = 410 mm; hladká, hrdlovaná; DN 150,0 mm; DN2 150 mm</t>
  </si>
  <si>
    <t>28651706.AR</t>
  </si>
  <si>
    <t>odbočka PVC; 45,0 °; d1 = 200 mm; d2 = 110 mm; l = 380 mm; hladká, hrdlovaná; DN 200,0 mm; DN2 100 mm</t>
  </si>
  <si>
    <t>89443211R01</t>
  </si>
  <si>
    <t>D+M plastové šachty revizní prům.315 mm, poklop plast 1,5 t, hl. do 1 m</t>
  </si>
  <si>
    <t>Indiv</t>
  </si>
  <si>
    <t>28650R1</t>
  </si>
  <si>
    <t>kpl</t>
  </si>
  <si>
    <t>Agregovaná položka</t>
  </si>
  <si>
    <t>POL2_</t>
  </si>
  <si>
    <t>28650R2</t>
  </si>
  <si>
    <t>28650R3</t>
  </si>
  <si>
    <t>28650R4</t>
  </si>
  <si>
    <t>Napojení kanalizace do stávající šachty RŠP</t>
  </si>
  <si>
    <t>28650R5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</si>
  <si>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</si>
  <si>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</si>
  <si>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</si>
  <si>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</si>
  <si>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</si>
  <si>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721290112R01</t>
  </si>
  <si>
    <t>Zkouška těsnosti kanalizace vodou do DN 200, vč. šachet</t>
  </si>
  <si>
    <t>005121R01</t>
  </si>
  <si>
    <t>vč. zabezpečení výkopů (viz TZ)</t>
  </si>
  <si>
    <t>Soubor</t>
  </si>
  <si>
    <t>VRN</t>
  </si>
  <si>
    <t>POL99_8</t>
  </si>
  <si>
    <t>Veškeré náklady spojené s vybudováním, provozem a odstraněním zařízení staveniště.</t>
  </si>
  <si>
    <t>460490012R00</t>
  </si>
  <si>
    <t>Fólie výstražná z PVC, šířka 33 cm</t>
  </si>
  <si>
    <t>005111R01</t>
  </si>
  <si>
    <t>Vytyčení inženýrských sítí</t>
  </si>
  <si>
    <t>Zaměření a vytýčení stávajících inženýrských sítí v místě stavby z hlediska jejich ochrany při provádění stavby.</t>
  </si>
  <si>
    <t>SUM</t>
  </si>
  <si>
    <t>END</t>
  </si>
  <si>
    <t>Základní umělecká škola</t>
  </si>
  <si>
    <t>Tyršova 126/1</t>
  </si>
  <si>
    <t>793 95</t>
  </si>
  <si>
    <t>Město Albrechtice</t>
  </si>
  <si>
    <t>Příplatek za ztížení vykopávky v blízkosti vedení vč.případného zajištění vedení</t>
  </si>
  <si>
    <t>Přepojení jednotlivých větví na stávající potrubí vč. potřebných tvarovek</t>
  </si>
  <si>
    <t>Větev A - dle TZ (demontáž stáv.potrubí DN 110, průraz, izolace prostupu, zednické zapravení)</t>
  </si>
  <si>
    <t>Větev B - dle TZ (demontáž stáv.potrubí DN 50, průraz, izolace prostupu, zednické zapravení)</t>
  </si>
  <si>
    <t>Odvoz a likvidace obsahu stávajícího septiku vč. zajištění poklopu proti vniknutí</t>
  </si>
  <si>
    <t>v otevřeném výkopu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</si>
</sst>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G6" sqref="G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TqJ3C0xvJ8J8/sf1IaqJJLHVNULwwcTLm0YfJF7s2LAhm+VgEemstibyZxD4qL2e9P24cAa+zYKkMFuorII3xA==" saltValue="47vhgeoJM1tv3hHqIVLZN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11" zoomScaleNormal="100" zoomScaleSheetLayoutView="75" workbookViewId="0">
      <selection activeCell="G26" sqref="G26:I2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2" t="s">
        <v>41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">
      <c r="A2" s="2"/>
      <c r="B2" s="78" t="s">
        <v>22</v>
      </c>
      <c r="C2" s="79"/>
      <c r="D2" s="80" t="s">
        <v>48</v>
      </c>
      <c r="E2" s="238" t="s">
        <v>49</v>
      </c>
      <c r="F2" s="239"/>
      <c r="G2" s="239"/>
      <c r="H2" s="239"/>
      <c r="I2" s="239"/>
      <c r="J2" s="240"/>
      <c r="O2" s="1"/>
    </row>
    <row r="3" spans="1:15" ht="27" customHeight="1" x14ac:dyDescent="0.2">
      <c r="A3" s="2"/>
      <c r="B3" s="81" t="s">
        <v>46</v>
      </c>
      <c r="C3" s="79"/>
      <c r="D3" s="82" t="s">
        <v>43</v>
      </c>
      <c r="E3" s="241" t="s">
        <v>45</v>
      </c>
      <c r="F3" s="242"/>
      <c r="G3" s="242"/>
      <c r="H3" s="242"/>
      <c r="I3" s="242"/>
      <c r="J3" s="243"/>
    </row>
    <row r="4" spans="1:15" ht="23.25" customHeight="1" x14ac:dyDescent="0.2">
      <c r="A4" s="76">
        <v>697</v>
      </c>
      <c r="B4" s="83" t="s">
        <v>47</v>
      </c>
      <c r="C4" s="84"/>
      <c r="D4" s="85" t="s">
        <v>43</v>
      </c>
      <c r="E4" s="221" t="s">
        <v>44</v>
      </c>
      <c r="F4" s="222"/>
      <c r="G4" s="222"/>
      <c r="H4" s="222"/>
      <c r="I4" s="222"/>
      <c r="J4" s="223"/>
    </row>
    <row r="5" spans="1:15" ht="24" customHeight="1" x14ac:dyDescent="0.2">
      <c r="A5" s="2"/>
      <c r="B5" s="31" t="s">
        <v>42</v>
      </c>
      <c r="D5" s="226" t="s">
        <v>284</v>
      </c>
      <c r="E5" s="227"/>
      <c r="F5" s="227"/>
      <c r="G5" s="227"/>
      <c r="H5" s="18" t="s">
        <v>40</v>
      </c>
      <c r="I5" s="86"/>
      <c r="J5" s="8"/>
    </row>
    <row r="6" spans="1:15" ht="15.75" customHeight="1" x14ac:dyDescent="0.2">
      <c r="A6" s="2"/>
      <c r="B6" s="28"/>
      <c r="C6" s="55"/>
      <c r="D6" s="228" t="s">
        <v>285</v>
      </c>
      <c r="E6" s="229"/>
      <c r="F6" s="229"/>
      <c r="G6" s="229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 t="s">
        <v>286</v>
      </c>
      <c r="E7" s="230" t="s">
        <v>287</v>
      </c>
      <c r="F7" s="231"/>
      <c r="G7" s="23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77" t="s">
        <v>50</v>
      </c>
      <c r="H8" s="18" t="s">
        <v>40</v>
      </c>
      <c r="I8" s="86" t="s">
        <v>51</v>
      </c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5"/>
      <c r="E11" s="245"/>
      <c r="F11" s="245"/>
      <c r="G11" s="245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20"/>
      <c r="E12" s="220"/>
      <c r="F12" s="220"/>
      <c r="G12" s="220"/>
      <c r="H12" s="18" t="s">
        <v>34</v>
      </c>
      <c r="I12" s="89"/>
      <c r="J12" s="8"/>
    </row>
    <row r="13" spans="1:15" ht="15.75" customHeight="1" x14ac:dyDescent="0.2">
      <c r="A13" s="2"/>
      <c r="B13" s="29"/>
      <c r="C13" s="56"/>
      <c r="D13" s="87"/>
      <c r="E13" s="224"/>
      <c r="F13" s="225"/>
      <c r="G13" s="225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4"/>
      <c r="F15" s="244"/>
      <c r="G15" s="246"/>
      <c r="H15" s="246"/>
      <c r="I15" s="246" t="s">
        <v>29</v>
      </c>
      <c r="J15" s="247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9"/>
      <c r="F16" s="210"/>
      <c r="G16" s="209"/>
      <c r="H16" s="210"/>
      <c r="I16" s="209">
        <f>SUMIF(F50:F57,A16,I50:I57)+SUMIF(F50:F57,"PSU",I50:I57)</f>
        <v>0</v>
      </c>
      <c r="J16" s="211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9"/>
      <c r="F17" s="210"/>
      <c r="G17" s="209"/>
      <c r="H17" s="210"/>
      <c r="I17" s="209">
        <f>SUMIF(F50:F57,A17,I50:I57)</f>
        <v>0</v>
      </c>
      <c r="J17" s="211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9"/>
      <c r="F18" s="210"/>
      <c r="G18" s="209"/>
      <c r="H18" s="210"/>
      <c r="I18" s="209">
        <f>SUMIF(F50:F57,A18,I50:I57)</f>
        <v>0</v>
      </c>
      <c r="J18" s="211"/>
    </row>
    <row r="19" spans="1:10" ht="23.25" customHeight="1" x14ac:dyDescent="0.2">
      <c r="A19" s="142" t="s">
        <v>71</v>
      </c>
      <c r="B19" s="38" t="s">
        <v>27</v>
      </c>
      <c r="C19" s="62"/>
      <c r="D19" s="63"/>
      <c r="E19" s="209"/>
      <c r="F19" s="210"/>
      <c r="G19" s="209"/>
      <c r="H19" s="210"/>
      <c r="I19" s="209">
        <f>SUMIF(F50:F57,A19,I50:I57)</f>
        <v>0</v>
      </c>
      <c r="J19" s="211"/>
    </row>
    <row r="20" spans="1:10" ht="23.25" customHeight="1" x14ac:dyDescent="0.2">
      <c r="A20" s="142" t="s">
        <v>72</v>
      </c>
      <c r="B20" s="38" t="s">
        <v>28</v>
      </c>
      <c r="C20" s="62"/>
      <c r="D20" s="63"/>
      <c r="E20" s="209"/>
      <c r="F20" s="210"/>
      <c r="G20" s="209"/>
      <c r="H20" s="210"/>
      <c r="I20" s="209">
        <f>SUMIF(F50:F57,A20,I50:I57)</f>
        <v>0</v>
      </c>
      <c r="J20" s="21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7"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7">
        <f>I21</f>
        <v>0</v>
      </c>
      <c r="H25" s="208"/>
      <c r="I25" s="20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25">
      <c r="A28" s="2"/>
      <c r="B28" s="116" t="s">
        <v>23</v>
      </c>
      <c r="C28" s="117"/>
      <c r="D28" s="117"/>
      <c r="E28" s="118"/>
      <c r="F28" s="119"/>
      <c r="G28" s="215">
        <f>ZakladDPHSniVypocet+ZakladDPHZaklVypocet</f>
        <v>0</v>
      </c>
      <c r="H28" s="215"/>
      <c r="I28" s="215"/>
      <c r="J28" s="12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6" t="s">
        <v>35</v>
      </c>
      <c r="C29" s="121"/>
      <c r="D29" s="121"/>
      <c r="E29" s="121"/>
      <c r="F29" s="122"/>
      <c r="G29" s="214">
        <f>A27</f>
        <v>0</v>
      </c>
      <c r="H29" s="214"/>
      <c r="I29" s="214"/>
      <c r="J29" s="123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3" t="s">
        <v>16</v>
      </c>
      <c r="C37" s="94"/>
      <c r="D37" s="94"/>
      <c r="E37" s="94"/>
      <c r="F37" s="95"/>
      <c r="G37" s="95"/>
      <c r="H37" s="95"/>
      <c r="I37" s="95"/>
      <c r="J37" s="96"/>
    </row>
    <row r="38" spans="1:10" ht="25.5" hidden="1" customHeight="1" x14ac:dyDescent="0.2">
      <c r="A38" s="92" t="s">
        <v>37</v>
      </c>
      <c r="B38" s="97" t="s">
        <v>17</v>
      </c>
      <c r="C38" s="98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52</v>
      </c>
      <c r="C39" s="199"/>
      <c r="D39" s="199"/>
      <c r="E39" s="199"/>
      <c r="F39" s="103">
        <f>'1 1 Pol'!AE144</f>
        <v>0</v>
      </c>
      <c r="G39" s="104">
        <f>'1 1 Pol'!AF144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/>
      <c r="C40" s="200" t="s">
        <v>53</v>
      </c>
      <c r="D40" s="200"/>
      <c r="E40" s="200"/>
      <c r="F40" s="108"/>
      <c r="G40" s="109"/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2</v>
      </c>
      <c r="B41" s="107" t="s">
        <v>43</v>
      </c>
      <c r="C41" s="200" t="s">
        <v>45</v>
      </c>
      <c r="D41" s="200"/>
      <c r="E41" s="200"/>
      <c r="F41" s="108">
        <f>'1 1 Pol'!AE144</f>
        <v>0</v>
      </c>
      <c r="G41" s="109">
        <f>'1 1 Pol'!AF144</f>
        <v>0</v>
      </c>
      <c r="H41" s="109">
        <f>(F41*SazbaDPH1/100)+(G41*SazbaDPH2/100)</f>
        <v>0</v>
      </c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2">
        <v>3</v>
      </c>
      <c r="B42" s="111" t="s">
        <v>43</v>
      </c>
      <c r="C42" s="199" t="s">
        <v>44</v>
      </c>
      <c r="D42" s="199"/>
      <c r="E42" s="199"/>
      <c r="F42" s="112">
        <f>'1 1 Pol'!AE144</f>
        <v>0</v>
      </c>
      <c r="G42" s="105">
        <f>'1 1 Pol'!AF144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 x14ac:dyDescent="0.2">
      <c r="A43" s="92"/>
      <c r="B43" s="201" t="s">
        <v>54</v>
      </c>
      <c r="C43" s="202"/>
      <c r="D43" s="202"/>
      <c r="E43" s="203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7" spans="1:10" ht="15.75" x14ac:dyDescent="0.25">
      <c r="B47" s="124" t="s">
        <v>56</v>
      </c>
    </row>
    <row r="49" spans="1:10" ht="25.5" customHeight="1" x14ac:dyDescent="0.2">
      <c r="A49" s="126"/>
      <c r="B49" s="129" t="s">
        <v>17</v>
      </c>
      <c r="C49" s="129" t="s">
        <v>5</v>
      </c>
      <c r="D49" s="130"/>
      <c r="E49" s="130"/>
      <c r="F49" s="131" t="s">
        <v>57</v>
      </c>
      <c r="G49" s="131"/>
      <c r="H49" s="131"/>
      <c r="I49" s="131" t="s">
        <v>29</v>
      </c>
      <c r="J49" s="131" t="s">
        <v>0</v>
      </c>
    </row>
    <row r="50" spans="1:10" ht="36.75" customHeight="1" x14ac:dyDescent="0.2">
      <c r="A50" s="127"/>
      <c r="B50" s="132" t="s">
        <v>43</v>
      </c>
      <c r="C50" s="197" t="s">
        <v>58</v>
      </c>
      <c r="D50" s="198"/>
      <c r="E50" s="198"/>
      <c r="F50" s="138" t="s">
        <v>24</v>
      </c>
      <c r="G50" s="139"/>
      <c r="H50" s="139"/>
      <c r="I50" s="139">
        <f>'1 1 Pol'!G8</f>
        <v>0</v>
      </c>
      <c r="J50" s="136" t="str">
        <f>IF(I58=0,"",I50/I58*100)</f>
        <v/>
      </c>
    </row>
    <row r="51" spans="1:10" ht="36.75" customHeight="1" x14ac:dyDescent="0.2">
      <c r="A51" s="127"/>
      <c r="B51" s="132" t="s">
        <v>59</v>
      </c>
      <c r="C51" s="197" t="s">
        <v>60</v>
      </c>
      <c r="D51" s="198"/>
      <c r="E51" s="198"/>
      <c r="F51" s="138" t="s">
        <v>24</v>
      </c>
      <c r="G51" s="139"/>
      <c r="H51" s="139"/>
      <c r="I51" s="139">
        <f>'1 1 Pol'!G72</f>
        <v>0</v>
      </c>
      <c r="J51" s="136" t="str">
        <f>IF(I58=0,"",I51/I58*100)</f>
        <v/>
      </c>
    </row>
    <row r="52" spans="1:10" ht="36.75" customHeight="1" x14ac:dyDescent="0.2">
      <c r="A52" s="127"/>
      <c r="B52" s="132" t="s">
        <v>61</v>
      </c>
      <c r="C52" s="197" t="s">
        <v>62</v>
      </c>
      <c r="D52" s="198"/>
      <c r="E52" s="198"/>
      <c r="F52" s="138" t="s">
        <v>24</v>
      </c>
      <c r="G52" s="139"/>
      <c r="H52" s="139"/>
      <c r="I52" s="139">
        <f>'1 1 Pol'!G76</f>
        <v>0</v>
      </c>
      <c r="J52" s="136" t="str">
        <f>IF(I58=0,"",I52/I58*100)</f>
        <v/>
      </c>
    </row>
    <row r="53" spans="1:10" ht="36.75" customHeight="1" x14ac:dyDescent="0.2">
      <c r="A53" s="127"/>
      <c r="B53" s="132" t="s">
        <v>63</v>
      </c>
      <c r="C53" s="197" t="s">
        <v>64</v>
      </c>
      <c r="D53" s="198"/>
      <c r="E53" s="198"/>
      <c r="F53" s="138" t="s">
        <v>24</v>
      </c>
      <c r="G53" s="139"/>
      <c r="H53" s="139"/>
      <c r="I53" s="139">
        <f>'1 1 Pol'!G84</f>
        <v>0</v>
      </c>
      <c r="J53" s="136" t="str">
        <f>IF(I58=0,"",I53/I58*100)</f>
        <v/>
      </c>
    </row>
    <row r="54" spans="1:10" ht="36.75" customHeight="1" x14ac:dyDescent="0.2">
      <c r="A54" s="127"/>
      <c r="B54" s="132" t="s">
        <v>65</v>
      </c>
      <c r="C54" s="197" t="s">
        <v>66</v>
      </c>
      <c r="D54" s="198"/>
      <c r="E54" s="198"/>
      <c r="F54" s="138" t="s">
        <v>24</v>
      </c>
      <c r="G54" s="139"/>
      <c r="H54" s="139"/>
      <c r="I54" s="139">
        <f>'1 1 Pol'!G130</f>
        <v>0</v>
      </c>
      <c r="J54" s="136" t="str">
        <f>IF(I58=0,"",I54/I58*100)</f>
        <v/>
      </c>
    </row>
    <row r="55" spans="1:10" ht="36.75" customHeight="1" x14ac:dyDescent="0.2">
      <c r="A55" s="127"/>
      <c r="B55" s="132" t="s">
        <v>67</v>
      </c>
      <c r="C55" s="197" t="s">
        <v>68</v>
      </c>
      <c r="D55" s="198"/>
      <c r="E55" s="198"/>
      <c r="F55" s="138" t="s">
        <v>25</v>
      </c>
      <c r="G55" s="139"/>
      <c r="H55" s="139"/>
      <c r="I55" s="139">
        <f>'1 1 Pol'!G133</f>
        <v>0</v>
      </c>
      <c r="J55" s="136" t="str">
        <f>IF(I58=0,"",I55/I58*100)</f>
        <v/>
      </c>
    </row>
    <row r="56" spans="1:10" ht="36.75" customHeight="1" x14ac:dyDescent="0.2">
      <c r="A56" s="127"/>
      <c r="B56" s="132" t="s">
        <v>69</v>
      </c>
      <c r="C56" s="197" t="s">
        <v>70</v>
      </c>
      <c r="D56" s="198"/>
      <c r="E56" s="198"/>
      <c r="F56" s="138" t="s">
        <v>26</v>
      </c>
      <c r="G56" s="139"/>
      <c r="H56" s="139"/>
      <c r="I56" s="139">
        <f>'1 1 Pol'!G138</f>
        <v>0</v>
      </c>
      <c r="J56" s="136" t="str">
        <f>IF(I58=0,"",I56/I58*100)</f>
        <v/>
      </c>
    </row>
    <row r="57" spans="1:10" ht="36.75" customHeight="1" x14ac:dyDescent="0.2">
      <c r="A57" s="127"/>
      <c r="B57" s="132" t="s">
        <v>71</v>
      </c>
      <c r="C57" s="197" t="s">
        <v>27</v>
      </c>
      <c r="D57" s="198"/>
      <c r="E57" s="198"/>
      <c r="F57" s="138" t="s">
        <v>71</v>
      </c>
      <c r="G57" s="139"/>
      <c r="H57" s="139"/>
      <c r="I57" s="139">
        <f>'1 1 Pol'!G135+'1 1 Pol'!G140</f>
        <v>0</v>
      </c>
      <c r="J57" s="136" t="str">
        <f>IF(I58=0,"",I57/I58*100)</f>
        <v/>
      </c>
    </row>
    <row r="58" spans="1:10" ht="25.5" customHeight="1" x14ac:dyDescent="0.2">
      <c r="A58" s="128"/>
      <c r="B58" s="133" t="s">
        <v>1</v>
      </c>
      <c r="C58" s="134"/>
      <c r="D58" s="135"/>
      <c r="E58" s="135"/>
      <c r="F58" s="140"/>
      <c r="G58" s="141"/>
      <c r="H58" s="141"/>
      <c r="I58" s="141">
        <f>SUM(I50:I57)</f>
        <v>0</v>
      </c>
      <c r="J58" s="137">
        <f>SUM(J50:J57)</f>
        <v>0</v>
      </c>
    </row>
    <row r="59" spans="1:10" x14ac:dyDescent="0.2">
      <c r="F59" s="90"/>
      <c r="G59" s="90"/>
      <c r="H59" s="90"/>
      <c r="I59" s="90"/>
      <c r="J59" s="91"/>
    </row>
    <row r="60" spans="1:10" x14ac:dyDescent="0.2">
      <c r="F60" s="90"/>
      <c r="G60" s="90"/>
      <c r="H60" s="90"/>
      <c r="I60" s="90"/>
      <c r="J60" s="91"/>
    </row>
    <row r="61" spans="1:10" x14ac:dyDescent="0.2">
      <c r="F61" s="90"/>
      <c r="G61" s="90"/>
      <c r="H61" s="90"/>
      <c r="I61" s="90"/>
      <c r="J61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mrZMl0HUOuH1oUEB18Oo1xmumLeFHtjPkYPkOIeVTP9d70nP4To5lgryuQEAy4chNzme2+UGUnQuR1t1pDRuwA==" saltValue="1TUQlxpX0Ub5gJ+YUcPXn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73</v>
      </c>
      <c r="B1" s="259"/>
      <c r="C1" s="259"/>
      <c r="D1" s="259"/>
      <c r="E1" s="259"/>
      <c r="F1" s="259"/>
      <c r="G1" s="259"/>
      <c r="AG1" t="s">
        <v>74</v>
      </c>
    </row>
    <row r="2" spans="1:60" ht="25.15" customHeight="1" x14ac:dyDescent="0.2">
      <c r="A2" s="143" t="s">
        <v>7</v>
      </c>
      <c r="B2" s="49" t="s">
        <v>48</v>
      </c>
      <c r="C2" s="260" t="s">
        <v>49</v>
      </c>
      <c r="D2" s="261"/>
      <c r="E2" s="261"/>
      <c r="F2" s="261"/>
      <c r="G2" s="262"/>
      <c r="AG2" t="s">
        <v>75</v>
      </c>
    </row>
    <row r="3" spans="1:60" ht="25.15" customHeight="1" x14ac:dyDescent="0.2">
      <c r="A3" s="143" t="s">
        <v>8</v>
      </c>
      <c r="B3" s="49" t="s">
        <v>43</v>
      </c>
      <c r="C3" s="260" t="s">
        <v>45</v>
      </c>
      <c r="D3" s="261"/>
      <c r="E3" s="261"/>
      <c r="F3" s="261"/>
      <c r="G3" s="262"/>
      <c r="AC3" s="125" t="s">
        <v>75</v>
      </c>
      <c r="AG3" t="s">
        <v>76</v>
      </c>
    </row>
    <row r="4" spans="1:60" ht="25.15" customHeight="1" x14ac:dyDescent="0.2">
      <c r="A4" s="144" t="s">
        <v>9</v>
      </c>
      <c r="B4" s="145" t="s">
        <v>43</v>
      </c>
      <c r="C4" s="263" t="s">
        <v>44</v>
      </c>
      <c r="D4" s="264"/>
      <c r="E4" s="264"/>
      <c r="F4" s="264"/>
      <c r="G4" s="265"/>
      <c r="AG4" t="s">
        <v>77</v>
      </c>
    </row>
    <row r="5" spans="1:60" x14ac:dyDescent="0.2">
      <c r="D5" s="10"/>
    </row>
    <row r="6" spans="1:60" ht="38.25" x14ac:dyDescent="0.2">
      <c r="A6" s="147" t="s">
        <v>78</v>
      </c>
      <c r="B6" s="149" t="s">
        <v>79</v>
      </c>
      <c r="C6" s="149" t="s">
        <v>80</v>
      </c>
      <c r="D6" s="148" t="s">
        <v>81</v>
      </c>
      <c r="E6" s="147" t="s">
        <v>82</v>
      </c>
      <c r="F6" s="146" t="s">
        <v>83</v>
      </c>
      <c r="G6" s="147" t="s">
        <v>29</v>
      </c>
      <c r="H6" s="150" t="s">
        <v>30</v>
      </c>
      <c r="I6" s="150" t="s">
        <v>84</v>
      </c>
      <c r="J6" s="150" t="s">
        <v>31</v>
      </c>
      <c r="K6" s="150" t="s">
        <v>85</v>
      </c>
      <c r="L6" s="150" t="s">
        <v>86</v>
      </c>
      <c r="M6" s="150" t="s">
        <v>87</v>
      </c>
      <c r="N6" s="150" t="s">
        <v>88</v>
      </c>
      <c r="O6" s="150" t="s">
        <v>89</v>
      </c>
      <c r="P6" s="150" t="s">
        <v>90</v>
      </c>
      <c r="Q6" s="150" t="s">
        <v>91</v>
      </c>
      <c r="R6" s="150" t="s">
        <v>92</v>
      </c>
      <c r="S6" s="150" t="s">
        <v>93</v>
      </c>
      <c r="T6" s="150" t="s">
        <v>94</v>
      </c>
      <c r="U6" s="150" t="s">
        <v>95</v>
      </c>
      <c r="V6" s="150" t="s">
        <v>96</v>
      </c>
      <c r="W6" s="150" t="s">
        <v>97</v>
      </c>
      <c r="X6" s="150" t="s">
        <v>98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6" t="s">
        <v>99</v>
      </c>
      <c r="B8" s="167" t="s">
        <v>43</v>
      </c>
      <c r="C8" s="188" t="s">
        <v>58</v>
      </c>
      <c r="D8" s="168"/>
      <c r="E8" s="169"/>
      <c r="F8" s="170"/>
      <c r="G8" s="170">
        <f>SUMIF(AG9:AG71,"&lt;&gt;NOR",G9:G71)</f>
        <v>0</v>
      </c>
      <c r="H8" s="170"/>
      <c r="I8" s="170">
        <f>SUM(I9:I71)</f>
        <v>0</v>
      </c>
      <c r="J8" s="170"/>
      <c r="K8" s="170">
        <f>SUM(K9:K71)</f>
        <v>0</v>
      </c>
      <c r="L8" s="170"/>
      <c r="M8" s="170">
        <f>SUM(M9:M71)</f>
        <v>0</v>
      </c>
      <c r="N8" s="170"/>
      <c r="O8" s="170">
        <f>SUM(O9:O71)</f>
        <v>32.79</v>
      </c>
      <c r="P8" s="170"/>
      <c r="Q8" s="170">
        <f>SUM(Q9:Q71)</f>
        <v>9.25</v>
      </c>
      <c r="R8" s="170"/>
      <c r="S8" s="170"/>
      <c r="T8" s="171"/>
      <c r="U8" s="165"/>
      <c r="V8" s="165">
        <f>SUM(V9:V71)</f>
        <v>164.48999999999998</v>
      </c>
      <c r="W8" s="165"/>
      <c r="X8" s="165"/>
      <c r="AG8" t="s">
        <v>100</v>
      </c>
    </row>
    <row r="9" spans="1:60" outlineLevel="1" x14ac:dyDescent="0.2">
      <c r="A9" s="172">
        <v>1</v>
      </c>
      <c r="B9" s="173" t="s">
        <v>101</v>
      </c>
      <c r="C9" s="189" t="s">
        <v>102</v>
      </c>
      <c r="D9" s="174" t="s">
        <v>103</v>
      </c>
      <c r="E9" s="175">
        <v>4.5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7">
        <v>0</v>
      </c>
      <c r="O9" s="177">
        <f>ROUND(E9*N9,2)</f>
        <v>0</v>
      </c>
      <c r="P9" s="177">
        <v>0.13800000000000001</v>
      </c>
      <c r="Q9" s="177">
        <f>ROUND(E9*P9,2)</f>
        <v>0.62</v>
      </c>
      <c r="R9" s="177"/>
      <c r="S9" s="177" t="s">
        <v>104</v>
      </c>
      <c r="T9" s="178" t="s">
        <v>105</v>
      </c>
      <c r="U9" s="160">
        <v>0.16</v>
      </c>
      <c r="V9" s="160">
        <f>ROUND(E9*U9,2)</f>
        <v>0.72</v>
      </c>
      <c r="W9" s="160"/>
      <c r="X9" s="160" t="s">
        <v>106</v>
      </c>
      <c r="Y9" s="151"/>
      <c r="Z9" s="151"/>
      <c r="AA9" s="151"/>
      <c r="AB9" s="151"/>
      <c r="AC9" s="151"/>
      <c r="AD9" s="151"/>
      <c r="AE9" s="151"/>
      <c r="AF9" s="151"/>
      <c r="AG9" s="151" t="s">
        <v>107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0" t="s">
        <v>108</v>
      </c>
      <c r="D10" s="161"/>
      <c r="E10" s="162">
        <v>1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109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0" t="s">
        <v>110</v>
      </c>
      <c r="D11" s="161"/>
      <c r="E11" s="162">
        <v>2.5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109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0" t="s">
        <v>111</v>
      </c>
      <c r="D12" s="161"/>
      <c r="E12" s="162">
        <v>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109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1" t="s">
        <v>112</v>
      </c>
      <c r="D13" s="163"/>
      <c r="E13" s="164">
        <v>4.5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109</v>
      </c>
      <c r="AH13" s="151">
        <v>1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2">
        <v>2</v>
      </c>
      <c r="B14" s="173" t="s">
        <v>113</v>
      </c>
      <c r="C14" s="189" t="s">
        <v>114</v>
      </c>
      <c r="D14" s="174" t="s">
        <v>103</v>
      </c>
      <c r="E14" s="175">
        <v>10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15</v>
      </c>
      <c r="M14" s="177">
        <f>G14*(1+L14/100)</f>
        <v>0</v>
      </c>
      <c r="N14" s="177">
        <v>0</v>
      </c>
      <c r="O14" s="177">
        <f>ROUND(E14*N14,2)</f>
        <v>0</v>
      </c>
      <c r="P14" s="177">
        <v>0.22500000000000001</v>
      </c>
      <c r="Q14" s="177">
        <f>ROUND(E14*P14,2)</f>
        <v>2.25</v>
      </c>
      <c r="R14" s="177"/>
      <c r="S14" s="177" t="s">
        <v>104</v>
      </c>
      <c r="T14" s="178" t="s">
        <v>105</v>
      </c>
      <c r="U14" s="160">
        <v>0.14199999999999999</v>
      </c>
      <c r="V14" s="160">
        <f>ROUND(E14*U14,2)</f>
        <v>1.42</v>
      </c>
      <c r="W14" s="160"/>
      <c r="X14" s="160" t="s">
        <v>106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107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0" t="s">
        <v>115</v>
      </c>
      <c r="D15" s="161"/>
      <c r="E15" s="162">
        <v>10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109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2">
        <v>3</v>
      </c>
      <c r="B16" s="173" t="s">
        <v>116</v>
      </c>
      <c r="C16" s="189" t="s">
        <v>117</v>
      </c>
      <c r="D16" s="174" t="s">
        <v>103</v>
      </c>
      <c r="E16" s="175">
        <v>14.5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15</v>
      </c>
      <c r="M16" s="177">
        <f>G16*(1+L16/100)</f>
        <v>0</v>
      </c>
      <c r="N16" s="177">
        <v>0</v>
      </c>
      <c r="O16" s="177">
        <f>ROUND(E16*N16,2)</f>
        <v>0</v>
      </c>
      <c r="P16" s="177">
        <v>0.44</v>
      </c>
      <c r="Q16" s="177">
        <f>ROUND(E16*P16,2)</f>
        <v>6.38</v>
      </c>
      <c r="R16" s="177" t="s">
        <v>118</v>
      </c>
      <c r="S16" s="177" t="s">
        <v>105</v>
      </c>
      <c r="T16" s="178" t="s">
        <v>105</v>
      </c>
      <c r="U16" s="160">
        <v>0.63200000000000001</v>
      </c>
      <c r="V16" s="160">
        <f>ROUND(E16*U16,2)</f>
        <v>9.16</v>
      </c>
      <c r="W16" s="160"/>
      <c r="X16" s="160" t="s">
        <v>106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107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0" t="s">
        <v>119</v>
      </c>
      <c r="D17" s="161"/>
      <c r="E17" s="162">
        <v>4.5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109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0" t="s">
        <v>120</v>
      </c>
      <c r="D18" s="161"/>
      <c r="E18" s="162">
        <v>10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109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4</v>
      </c>
      <c r="B19" s="173" t="s">
        <v>121</v>
      </c>
      <c r="C19" s="189" t="s">
        <v>288</v>
      </c>
      <c r="D19" s="174" t="s">
        <v>122</v>
      </c>
      <c r="E19" s="175">
        <v>6.1440000000000001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104</v>
      </c>
      <c r="T19" s="178" t="s">
        <v>105</v>
      </c>
      <c r="U19" s="160">
        <v>1.548</v>
      </c>
      <c r="V19" s="160">
        <f>ROUND(E19*U19,2)</f>
        <v>9.51</v>
      </c>
      <c r="W19" s="160"/>
      <c r="X19" s="160" t="s">
        <v>106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107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2">
        <v>5</v>
      </c>
      <c r="B20" s="173" t="s">
        <v>123</v>
      </c>
      <c r="C20" s="189" t="s">
        <v>124</v>
      </c>
      <c r="D20" s="174" t="s">
        <v>122</v>
      </c>
      <c r="E20" s="175">
        <v>9.6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 t="s">
        <v>125</v>
      </c>
      <c r="S20" s="177" t="s">
        <v>105</v>
      </c>
      <c r="T20" s="178" t="s">
        <v>105</v>
      </c>
      <c r="U20" s="160">
        <v>9.7000000000000003E-2</v>
      </c>
      <c r="V20" s="160">
        <f>ROUND(E20*U20,2)</f>
        <v>0.93</v>
      </c>
      <c r="W20" s="160"/>
      <c r="X20" s="160" t="s">
        <v>106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107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0" t="s">
        <v>127</v>
      </c>
      <c r="D21" s="161"/>
      <c r="E21" s="162">
        <v>9.6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109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6</v>
      </c>
      <c r="B22" s="173" t="s">
        <v>128</v>
      </c>
      <c r="C22" s="189" t="s">
        <v>129</v>
      </c>
      <c r="D22" s="174" t="s">
        <v>122</v>
      </c>
      <c r="E22" s="175">
        <v>3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15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 t="s">
        <v>125</v>
      </c>
      <c r="S22" s="177" t="s">
        <v>105</v>
      </c>
      <c r="T22" s="178" t="s">
        <v>105</v>
      </c>
      <c r="U22" s="160">
        <v>2.2490000000000001</v>
      </c>
      <c r="V22" s="160">
        <f>ROUND(E22*U22,2)</f>
        <v>6.75</v>
      </c>
      <c r="W22" s="160"/>
      <c r="X22" s="160" t="s">
        <v>106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107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255" t="s">
        <v>130</v>
      </c>
      <c r="D23" s="256"/>
      <c r="E23" s="256"/>
      <c r="F23" s="256"/>
      <c r="G23" s="256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126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9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0" t="s">
        <v>131</v>
      </c>
      <c r="D24" s="161"/>
      <c r="E24" s="162">
        <v>3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109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7</v>
      </c>
      <c r="B25" s="173" t="s">
        <v>132</v>
      </c>
      <c r="C25" s="189" t="s">
        <v>133</v>
      </c>
      <c r="D25" s="174" t="s">
        <v>122</v>
      </c>
      <c r="E25" s="175">
        <v>3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 t="s">
        <v>125</v>
      </c>
      <c r="S25" s="177" t="s">
        <v>105</v>
      </c>
      <c r="T25" s="178" t="s">
        <v>105</v>
      </c>
      <c r="U25" s="160">
        <v>0.107</v>
      </c>
      <c r="V25" s="160">
        <f>ROUND(E25*U25,2)</f>
        <v>0.32</v>
      </c>
      <c r="W25" s="160"/>
      <c r="X25" s="160" t="s">
        <v>106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107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55" t="s">
        <v>130</v>
      </c>
      <c r="D26" s="256"/>
      <c r="E26" s="256"/>
      <c r="F26" s="256"/>
      <c r="G26" s="256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9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0" t="s">
        <v>134</v>
      </c>
      <c r="D27" s="161"/>
      <c r="E27" s="162">
        <v>3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109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2">
        <v>8</v>
      </c>
      <c r="B28" s="173" t="s">
        <v>135</v>
      </c>
      <c r="C28" s="189" t="s">
        <v>136</v>
      </c>
      <c r="D28" s="174" t="s">
        <v>122</v>
      </c>
      <c r="E28" s="175">
        <v>61.44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7" t="s">
        <v>125</v>
      </c>
      <c r="S28" s="177" t="s">
        <v>105</v>
      </c>
      <c r="T28" s="178" t="s">
        <v>105</v>
      </c>
      <c r="U28" s="160">
        <v>0.33</v>
      </c>
      <c r="V28" s="160">
        <f>ROUND(E28*U28,2)</f>
        <v>20.28</v>
      </c>
      <c r="W28" s="160"/>
      <c r="X28" s="160" t="s">
        <v>106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107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 x14ac:dyDescent="0.2">
      <c r="A29" s="158"/>
      <c r="B29" s="159"/>
      <c r="C29" s="255" t="s">
        <v>137</v>
      </c>
      <c r="D29" s="256"/>
      <c r="E29" s="256"/>
      <c r="F29" s="256"/>
      <c r="G29" s="256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126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9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0" t="s">
        <v>138</v>
      </c>
      <c r="D30" s="161"/>
      <c r="E30" s="162">
        <v>32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109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0" t="s">
        <v>139</v>
      </c>
      <c r="D31" s="161"/>
      <c r="E31" s="162">
        <v>4.4800000000000004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109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0" t="s">
        <v>140</v>
      </c>
      <c r="D32" s="161"/>
      <c r="E32" s="162">
        <v>19.2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109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0" t="s">
        <v>141</v>
      </c>
      <c r="D33" s="161"/>
      <c r="E33" s="162">
        <v>4.4800000000000004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109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0" t="s">
        <v>142</v>
      </c>
      <c r="D34" s="161"/>
      <c r="E34" s="162">
        <v>1.28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109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1" t="s">
        <v>112</v>
      </c>
      <c r="D35" s="163"/>
      <c r="E35" s="164">
        <v>61.44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109</v>
      </c>
      <c r="AH35" s="151">
        <v>1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9</v>
      </c>
      <c r="B36" s="173" t="s">
        <v>143</v>
      </c>
      <c r="C36" s="189" t="s">
        <v>144</v>
      </c>
      <c r="D36" s="174" t="s">
        <v>122</v>
      </c>
      <c r="E36" s="175">
        <v>61.44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7" t="s">
        <v>125</v>
      </c>
      <c r="S36" s="177" t="s">
        <v>105</v>
      </c>
      <c r="T36" s="178" t="s">
        <v>105</v>
      </c>
      <c r="U36" s="160">
        <v>8.4000000000000005E-2</v>
      </c>
      <c r="V36" s="160">
        <f>ROUND(E36*U36,2)</f>
        <v>5.16</v>
      </c>
      <c r="W36" s="160"/>
      <c r="X36" s="160" t="s">
        <v>106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107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 x14ac:dyDescent="0.2">
      <c r="A37" s="158"/>
      <c r="B37" s="159"/>
      <c r="C37" s="255" t="s">
        <v>137</v>
      </c>
      <c r="D37" s="256"/>
      <c r="E37" s="256"/>
      <c r="F37" s="256"/>
      <c r="G37" s="256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9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0" t="s">
        <v>145</v>
      </c>
      <c r="D38" s="161"/>
      <c r="E38" s="162">
        <v>61.44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109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2">
        <v>10</v>
      </c>
      <c r="B39" s="173" t="s">
        <v>146</v>
      </c>
      <c r="C39" s="189" t="s">
        <v>147</v>
      </c>
      <c r="D39" s="174" t="s">
        <v>103</v>
      </c>
      <c r="E39" s="175">
        <v>153.6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15</v>
      </c>
      <c r="M39" s="177">
        <f>G39*(1+L39/100)</f>
        <v>0</v>
      </c>
      <c r="N39" s="177">
        <v>9.8999999999999999E-4</v>
      </c>
      <c r="O39" s="177">
        <f>ROUND(E39*N39,2)</f>
        <v>0.15</v>
      </c>
      <c r="P39" s="177">
        <v>0</v>
      </c>
      <c r="Q39" s="177">
        <f>ROUND(E39*P39,2)</f>
        <v>0</v>
      </c>
      <c r="R39" s="177" t="s">
        <v>125</v>
      </c>
      <c r="S39" s="177" t="s">
        <v>105</v>
      </c>
      <c r="T39" s="178" t="s">
        <v>105</v>
      </c>
      <c r="U39" s="160">
        <v>0.23599999999999999</v>
      </c>
      <c r="V39" s="160">
        <f>ROUND(E39*U39,2)</f>
        <v>36.25</v>
      </c>
      <c r="W39" s="160"/>
      <c r="X39" s="160" t="s">
        <v>106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107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5" t="s">
        <v>148</v>
      </c>
      <c r="D40" s="256"/>
      <c r="E40" s="256"/>
      <c r="F40" s="256"/>
      <c r="G40" s="256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126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0" t="s">
        <v>149</v>
      </c>
      <c r="D41" s="161"/>
      <c r="E41" s="162">
        <v>153.6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109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11</v>
      </c>
      <c r="B42" s="173" t="s">
        <v>150</v>
      </c>
      <c r="C42" s="189" t="s">
        <v>151</v>
      </c>
      <c r="D42" s="174" t="s">
        <v>103</v>
      </c>
      <c r="E42" s="175">
        <v>153.6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 t="s">
        <v>125</v>
      </c>
      <c r="S42" s="177" t="s">
        <v>105</v>
      </c>
      <c r="T42" s="178" t="s">
        <v>105</v>
      </c>
      <c r="U42" s="160">
        <v>7.0000000000000007E-2</v>
      </c>
      <c r="V42" s="160">
        <f>ROUND(E42*U42,2)</f>
        <v>10.75</v>
      </c>
      <c r="W42" s="160"/>
      <c r="X42" s="160" t="s">
        <v>106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107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5" t="s">
        <v>152</v>
      </c>
      <c r="D43" s="256"/>
      <c r="E43" s="256"/>
      <c r="F43" s="256"/>
      <c r="G43" s="256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126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0" t="s">
        <v>153</v>
      </c>
      <c r="D44" s="161"/>
      <c r="E44" s="162">
        <v>153.6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109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2">
        <v>12</v>
      </c>
      <c r="B45" s="173" t="s">
        <v>154</v>
      </c>
      <c r="C45" s="189" t="s">
        <v>155</v>
      </c>
      <c r="D45" s="174" t="s">
        <v>122</v>
      </c>
      <c r="E45" s="175">
        <v>64.44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15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 t="s">
        <v>125</v>
      </c>
      <c r="S45" s="177" t="s">
        <v>105</v>
      </c>
      <c r="T45" s="178" t="s">
        <v>105</v>
      </c>
      <c r="U45" s="160">
        <v>7.3999999999999996E-2</v>
      </c>
      <c r="V45" s="160">
        <f>ROUND(E45*U45,2)</f>
        <v>4.7699999999999996</v>
      </c>
      <c r="W45" s="160"/>
      <c r="X45" s="160" t="s">
        <v>106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107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5" t="s">
        <v>156</v>
      </c>
      <c r="D46" s="256"/>
      <c r="E46" s="256"/>
      <c r="F46" s="256"/>
      <c r="G46" s="256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126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0" t="s">
        <v>134</v>
      </c>
      <c r="D47" s="161"/>
      <c r="E47" s="162">
        <v>3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109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0" t="s">
        <v>145</v>
      </c>
      <c r="D48" s="161"/>
      <c r="E48" s="162">
        <v>61.44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109</v>
      </c>
      <c r="AH48" s="151">
        <v>5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2">
        <v>13</v>
      </c>
      <c r="B49" s="173" t="s">
        <v>157</v>
      </c>
      <c r="C49" s="189" t="s">
        <v>158</v>
      </c>
      <c r="D49" s="174" t="s">
        <v>122</v>
      </c>
      <c r="E49" s="175">
        <v>33.72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15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 t="s">
        <v>125</v>
      </c>
      <c r="S49" s="177" t="s">
        <v>105</v>
      </c>
      <c r="T49" s="178" t="s">
        <v>105</v>
      </c>
      <c r="U49" s="160">
        <v>1.0999999999999999E-2</v>
      </c>
      <c r="V49" s="160">
        <f>ROUND(E49*U49,2)</f>
        <v>0.37</v>
      </c>
      <c r="W49" s="160"/>
      <c r="X49" s="160" t="s">
        <v>106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107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5" t="s">
        <v>156</v>
      </c>
      <c r="D50" s="256"/>
      <c r="E50" s="256"/>
      <c r="F50" s="256"/>
      <c r="G50" s="256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126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0" t="s">
        <v>159</v>
      </c>
      <c r="D51" s="161"/>
      <c r="E51" s="162">
        <v>64.44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109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0" t="s">
        <v>160</v>
      </c>
      <c r="D52" s="161"/>
      <c r="E52" s="162">
        <v>-30.72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109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2">
        <v>14</v>
      </c>
      <c r="B53" s="173" t="s">
        <v>161</v>
      </c>
      <c r="C53" s="189" t="s">
        <v>162</v>
      </c>
      <c r="D53" s="174" t="s">
        <v>122</v>
      </c>
      <c r="E53" s="175">
        <v>33.72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 t="s">
        <v>125</v>
      </c>
      <c r="S53" s="177" t="s">
        <v>105</v>
      </c>
      <c r="T53" s="178" t="s">
        <v>105</v>
      </c>
      <c r="U53" s="160">
        <v>8.9999999999999993E-3</v>
      </c>
      <c r="V53" s="160">
        <f>ROUND(E53*U53,2)</f>
        <v>0.3</v>
      </c>
      <c r="W53" s="160"/>
      <c r="X53" s="160" t="s">
        <v>106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107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0" t="s">
        <v>163</v>
      </c>
      <c r="D54" s="161"/>
      <c r="E54" s="162">
        <v>33.72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109</v>
      </c>
      <c r="AH54" s="151">
        <v>5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2">
        <v>15</v>
      </c>
      <c r="B55" s="173" t="s">
        <v>164</v>
      </c>
      <c r="C55" s="189" t="s">
        <v>165</v>
      </c>
      <c r="D55" s="174" t="s">
        <v>166</v>
      </c>
      <c r="E55" s="175">
        <v>53.951999999999998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 t="s">
        <v>125</v>
      </c>
      <c r="S55" s="177" t="s">
        <v>105</v>
      </c>
      <c r="T55" s="178" t="s">
        <v>105</v>
      </c>
      <c r="U55" s="160">
        <v>0</v>
      </c>
      <c r="V55" s="160">
        <f>ROUND(E55*U55,2)</f>
        <v>0</v>
      </c>
      <c r="W55" s="160"/>
      <c r="X55" s="160" t="s">
        <v>106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107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0" t="s">
        <v>167</v>
      </c>
      <c r="D56" s="161"/>
      <c r="E56" s="162">
        <v>53.951999999999998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109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2">
        <v>16</v>
      </c>
      <c r="B57" s="173" t="s">
        <v>168</v>
      </c>
      <c r="C57" s="189" t="s">
        <v>169</v>
      </c>
      <c r="D57" s="174" t="s">
        <v>122</v>
      </c>
      <c r="E57" s="175">
        <v>30.72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 t="s">
        <v>125</v>
      </c>
      <c r="S57" s="177" t="s">
        <v>105</v>
      </c>
      <c r="T57" s="178" t="s">
        <v>105</v>
      </c>
      <c r="U57" s="160">
        <v>0.20200000000000001</v>
      </c>
      <c r="V57" s="160">
        <f>ROUND(E57*U57,2)</f>
        <v>6.21</v>
      </c>
      <c r="W57" s="160"/>
      <c r="X57" s="160" t="s">
        <v>106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107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5" t="s">
        <v>170</v>
      </c>
      <c r="D58" s="256"/>
      <c r="E58" s="256"/>
      <c r="F58" s="256"/>
      <c r="G58" s="256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126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57" t="s">
        <v>171</v>
      </c>
      <c r="D59" s="258"/>
      <c r="E59" s="258"/>
      <c r="F59" s="258"/>
      <c r="G59" s="258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0" t="s">
        <v>173</v>
      </c>
      <c r="D60" s="161"/>
      <c r="E60" s="162">
        <v>30.72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109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17</v>
      </c>
      <c r="B61" s="173" t="s">
        <v>174</v>
      </c>
      <c r="C61" s="189" t="s">
        <v>175</v>
      </c>
      <c r="D61" s="174" t="s">
        <v>122</v>
      </c>
      <c r="E61" s="175">
        <v>19.2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7">
        <v>1.7</v>
      </c>
      <c r="O61" s="177">
        <f>ROUND(E61*N61,2)</f>
        <v>32.64</v>
      </c>
      <c r="P61" s="177">
        <v>0</v>
      </c>
      <c r="Q61" s="177">
        <f>ROUND(E61*P61,2)</f>
        <v>0</v>
      </c>
      <c r="R61" s="177" t="s">
        <v>125</v>
      </c>
      <c r="S61" s="177" t="s">
        <v>105</v>
      </c>
      <c r="T61" s="178" t="s">
        <v>105</v>
      </c>
      <c r="U61" s="160">
        <v>1.587</v>
      </c>
      <c r="V61" s="160">
        <f>ROUND(E61*U61,2)</f>
        <v>30.47</v>
      </c>
      <c r="W61" s="160"/>
      <c r="X61" s="160" t="s">
        <v>106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107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8"/>
      <c r="B62" s="159"/>
      <c r="C62" s="255" t="s">
        <v>176</v>
      </c>
      <c r="D62" s="256"/>
      <c r="E62" s="256"/>
      <c r="F62" s="256"/>
      <c r="G62" s="256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126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79" t="str">
        <f>C62</f>
        <v>sypaninou z vhodných hornin tř. 1 - 4 nebo materiálem připraveným podél výkopu ve vzdálenosti do 3 m od jeho kraje, pro jakoukoliv hloubku výkopu a jakoukoliv míru zhutnění,</v>
      </c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0" t="s">
        <v>177</v>
      </c>
      <c r="D63" s="161"/>
      <c r="E63" s="162">
        <v>19.2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109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18</v>
      </c>
      <c r="B64" s="173" t="s">
        <v>178</v>
      </c>
      <c r="C64" s="189" t="s">
        <v>179</v>
      </c>
      <c r="D64" s="174" t="s">
        <v>103</v>
      </c>
      <c r="E64" s="175">
        <v>144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15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7" t="s">
        <v>180</v>
      </c>
      <c r="S64" s="177" t="s">
        <v>105</v>
      </c>
      <c r="T64" s="178" t="s">
        <v>105</v>
      </c>
      <c r="U64" s="160">
        <v>0.06</v>
      </c>
      <c r="V64" s="160">
        <f>ROUND(E64*U64,2)</f>
        <v>8.64</v>
      </c>
      <c r="W64" s="160"/>
      <c r="X64" s="160" t="s">
        <v>106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107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5" t="s">
        <v>181</v>
      </c>
      <c r="D65" s="256"/>
      <c r="E65" s="256"/>
      <c r="F65" s="256"/>
      <c r="G65" s="256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126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0" t="s">
        <v>182</v>
      </c>
      <c r="D66" s="161"/>
      <c r="E66" s="162">
        <v>144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109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19</v>
      </c>
      <c r="B67" s="173" t="s">
        <v>183</v>
      </c>
      <c r="C67" s="189" t="s">
        <v>184</v>
      </c>
      <c r="D67" s="174" t="s">
        <v>185</v>
      </c>
      <c r="E67" s="175">
        <v>2.88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7">
        <v>1E-3</v>
      </c>
      <c r="O67" s="177">
        <f>ROUND(E67*N67,2)</f>
        <v>0</v>
      </c>
      <c r="P67" s="177">
        <v>0</v>
      </c>
      <c r="Q67" s="177">
        <f>ROUND(E67*P67,2)</f>
        <v>0</v>
      </c>
      <c r="R67" s="177" t="s">
        <v>186</v>
      </c>
      <c r="S67" s="177" t="s">
        <v>105</v>
      </c>
      <c r="T67" s="178" t="s">
        <v>105</v>
      </c>
      <c r="U67" s="160">
        <v>0</v>
      </c>
      <c r="V67" s="160">
        <f>ROUND(E67*U67,2)</f>
        <v>0</v>
      </c>
      <c r="W67" s="160"/>
      <c r="X67" s="160" t="s">
        <v>187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0" t="s">
        <v>189</v>
      </c>
      <c r="D68" s="161"/>
      <c r="E68" s="162">
        <v>2.88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109</v>
      </c>
      <c r="AH68" s="151">
        <v>5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2">
        <v>20</v>
      </c>
      <c r="B69" s="173" t="s">
        <v>190</v>
      </c>
      <c r="C69" s="189" t="s">
        <v>191</v>
      </c>
      <c r="D69" s="174" t="s">
        <v>103</v>
      </c>
      <c r="E69" s="175">
        <v>96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7" t="s">
        <v>125</v>
      </c>
      <c r="S69" s="177" t="s">
        <v>105</v>
      </c>
      <c r="T69" s="178" t="s">
        <v>105</v>
      </c>
      <c r="U69" s="160">
        <v>0.13</v>
      </c>
      <c r="V69" s="160">
        <f>ROUND(E69*U69,2)</f>
        <v>12.48</v>
      </c>
      <c r="W69" s="160"/>
      <c r="X69" s="160" t="s">
        <v>106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107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8"/>
      <c r="B70" s="159"/>
      <c r="C70" s="255" t="s">
        <v>192</v>
      </c>
      <c r="D70" s="256"/>
      <c r="E70" s="256"/>
      <c r="F70" s="256"/>
      <c r="G70" s="256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126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9" t="str">
        <f>C70</f>
        <v>s případným nutným přemístěním hromad nebo dočasných skládek na místo potřeby ze vzdálenosti do 30 m, v rovině nebo ve svahu do 1 : 5,</v>
      </c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0" t="s">
        <v>193</v>
      </c>
      <c r="D71" s="161"/>
      <c r="E71" s="162">
        <v>96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109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66" t="s">
        <v>99</v>
      </c>
      <c r="B72" s="167" t="s">
        <v>59</v>
      </c>
      <c r="C72" s="188" t="s">
        <v>60</v>
      </c>
      <c r="D72" s="168"/>
      <c r="E72" s="169"/>
      <c r="F72" s="170"/>
      <c r="G72" s="170">
        <f>SUMIF(AG73:AG75,"&lt;&gt;NOR",G73:G75)</f>
        <v>0</v>
      </c>
      <c r="H72" s="170"/>
      <c r="I72" s="170">
        <f>SUM(I73:I75)</f>
        <v>0</v>
      </c>
      <c r="J72" s="170"/>
      <c r="K72" s="170">
        <f>SUM(K73:K75)</f>
        <v>0</v>
      </c>
      <c r="L72" s="170"/>
      <c r="M72" s="170">
        <f>SUM(M73:M75)</f>
        <v>0</v>
      </c>
      <c r="N72" s="170"/>
      <c r="O72" s="170">
        <f>SUM(O73:O75)</f>
        <v>14.52</v>
      </c>
      <c r="P72" s="170"/>
      <c r="Q72" s="170">
        <f>SUM(Q73:Q75)</f>
        <v>0</v>
      </c>
      <c r="R72" s="170"/>
      <c r="S72" s="170"/>
      <c r="T72" s="171"/>
      <c r="U72" s="165"/>
      <c r="V72" s="165">
        <f>SUM(V73:V75)</f>
        <v>10.11</v>
      </c>
      <c r="W72" s="165"/>
      <c r="X72" s="165"/>
      <c r="AG72" t="s">
        <v>100</v>
      </c>
    </row>
    <row r="73" spans="1:60" outlineLevel="1" x14ac:dyDescent="0.2">
      <c r="A73" s="172">
        <v>21</v>
      </c>
      <c r="B73" s="173" t="s">
        <v>194</v>
      </c>
      <c r="C73" s="189" t="s">
        <v>195</v>
      </c>
      <c r="D73" s="174" t="s">
        <v>122</v>
      </c>
      <c r="E73" s="175">
        <v>7.68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7">
        <v>1.8907700000000001</v>
      </c>
      <c r="O73" s="177">
        <f>ROUND(E73*N73,2)</f>
        <v>14.52</v>
      </c>
      <c r="P73" s="177">
        <v>0</v>
      </c>
      <c r="Q73" s="177">
        <f>ROUND(E73*P73,2)</f>
        <v>0</v>
      </c>
      <c r="R73" s="177" t="s">
        <v>196</v>
      </c>
      <c r="S73" s="177" t="s">
        <v>105</v>
      </c>
      <c r="T73" s="178" t="s">
        <v>105</v>
      </c>
      <c r="U73" s="160">
        <v>1.3169999999999999</v>
      </c>
      <c r="V73" s="160">
        <f>ROUND(E73*U73,2)</f>
        <v>10.11</v>
      </c>
      <c r="W73" s="160"/>
      <c r="X73" s="160" t="s">
        <v>106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107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5" t="s">
        <v>293</v>
      </c>
      <c r="D74" s="256"/>
      <c r="E74" s="256"/>
      <c r="F74" s="256"/>
      <c r="G74" s="256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126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0" t="s">
        <v>198</v>
      </c>
      <c r="D75" s="161"/>
      <c r="E75" s="162">
        <v>7.68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109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6" t="s">
        <v>99</v>
      </c>
      <c r="B76" s="167" t="s">
        <v>61</v>
      </c>
      <c r="C76" s="188" t="s">
        <v>62</v>
      </c>
      <c r="D76" s="168"/>
      <c r="E76" s="169"/>
      <c r="F76" s="170"/>
      <c r="G76" s="170">
        <f>SUMIF(AG77:AG83,"&lt;&gt;NOR",G77:G83)</f>
        <v>0</v>
      </c>
      <c r="H76" s="170"/>
      <c r="I76" s="170">
        <f>SUM(I77:I83)</f>
        <v>0</v>
      </c>
      <c r="J76" s="170"/>
      <c r="K76" s="170">
        <f>SUM(K77:K83)</f>
        <v>0</v>
      </c>
      <c r="L76" s="170"/>
      <c r="M76" s="170">
        <f>SUM(M77:M83)</f>
        <v>0</v>
      </c>
      <c r="N76" s="170"/>
      <c r="O76" s="170">
        <f>SUM(O77:O83)</f>
        <v>6.5400000000000009</v>
      </c>
      <c r="P76" s="170"/>
      <c r="Q76" s="170">
        <f>SUM(Q77:Q83)</f>
        <v>0</v>
      </c>
      <c r="R76" s="170"/>
      <c r="S76" s="170"/>
      <c r="T76" s="171"/>
      <c r="U76" s="165"/>
      <c r="V76" s="165">
        <f>SUM(V77:V83)</f>
        <v>6.59</v>
      </c>
      <c r="W76" s="165"/>
      <c r="X76" s="165"/>
      <c r="AG76" t="s">
        <v>100</v>
      </c>
    </row>
    <row r="77" spans="1:60" ht="22.5" outlineLevel="1" x14ac:dyDescent="0.2">
      <c r="A77" s="172">
        <v>22</v>
      </c>
      <c r="B77" s="173" t="s">
        <v>199</v>
      </c>
      <c r="C77" s="189" t="s">
        <v>200</v>
      </c>
      <c r="D77" s="174" t="s">
        <v>103</v>
      </c>
      <c r="E77" s="175">
        <v>14.5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7">
        <v>0.378</v>
      </c>
      <c r="O77" s="177">
        <f>ROUND(E77*N77,2)</f>
        <v>5.48</v>
      </c>
      <c r="P77" s="177">
        <v>0</v>
      </c>
      <c r="Q77" s="177">
        <f>ROUND(E77*P77,2)</f>
        <v>0</v>
      </c>
      <c r="R77" s="177" t="s">
        <v>118</v>
      </c>
      <c r="S77" s="177" t="s">
        <v>105</v>
      </c>
      <c r="T77" s="178" t="s">
        <v>105</v>
      </c>
      <c r="U77" s="160">
        <v>2.5999999999999999E-2</v>
      </c>
      <c r="V77" s="160">
        <f>ROUND(E77*U77,2)</f>
        <v>0.38</v>
      </c>
      <c r="W77" s="160"/>
      <c r="X77" s="160" t="s">
        <v>106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107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0" t="s">
        <v>119</v>
      </c>
      <c r="D78" s="161"/>
      <c r="E78" s="162">
        <v>4.5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109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0" t="s">
        <v>120</v>
      </c>
      <c r="D79" s="161"/>
      <c r="E79" s="162">
        <v>10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109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2">
        <v>23</v>
      </c>
      <c r="B80" s="173" t="s">
        <v>201</v>
      </c>
      <c r="C80" s="189" t="s">
        <v>202</v>
      </c>
      <c r="D80" s="174" t="s">
        <v>103</v>
      </c>
      <c r="E80" s="175">
        <v>4.5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15</v>
      </c>
      <c r="M80" s="177">
        <f>G80*(1+L80/100)</f>
        <v>0</v>
      </c>
      <c r="N80" s="177">
        <v>7.1999999999999995E-2</v>
      </c>
      <c r="O80" s="177">
        <f>ROUND(E80*N80,2)</f>
        <v>0.32</v>
      </c>
      <c r="P80" s="177">
        <v>0</v>
      </c>
      <c r="Q80" s="177">
        <f>ROUND(E80*P80,2)</f>
        <v>0</v>
      </c>
      <c r="R80" s="177"/>
      <c r="S80" s="177" t="s">
        <v>104</v>
      </c>
      <c r="T80" s="178" t="s">
        <v>105</v>
      </c>
      <c r="U80" s="160">
        <v>0.375</v>
      </c>
      <c r="V80" s="160">
        <f>ROUND(E80*U80,2)</f>
        <v>1.69</v>
      </c>
      <c r="W80" s="160"/>
      <c r="X80" s="160" t="s">
        <v>106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107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0" t="s">
        <v>119</v>
      </c>
      <c r="D81" s="161"/>
      <c r="E81" s="162">
        <v>4.5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109</v>
      </c>
      <c r="AH81" s="151">
        <v>5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2">
        <v>24</v>
      </c>
      <c r="B82" s="173" t="s">
        <v>203</v>
      </c>
      <c r="C82" s="189" t="s">
        <v>204</v>
      </c>
      <c r="D82" s="174" t="s">
        <v>103</v>
      </c>
      <c r="E82" s="175">
        <v>10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15</v>
      </c>
      <c r="M82" s="177">
        <f>G82*(1+L82/100)</f>
        <v>0</v>
      </c>
      <c r="N82" s="177">
        <v>7.3899999999999993E-2</v>
      </c>
      <c r="O82" s="177">
        <f>ROUND(E82*N82,2)</f>
        <v>0.74</v>
      </c>
      <c r="P82" s="177">
        <v>0</v>
      </c>
      <c r="Q82" s="177">
        <f>ROUND(E82*P82,2)</f>
        <v>0</v>
      </c>
      <c r="R82" s="177"/>
      <c r="S82" s="177" t="s">
        <v>104</v>
      </c>
      <c r="T82" s="178" t="s">
        <v>105</v>
      </c>
      <c r="U82" s="160">
        <v>0.45200000000000001</v>
      </c>
      <c r="V82" s="160">
        <f>ROUND(E82*U82,2)</f>
        <v>4.5199999999999996</v>
      </c>
      <c r="W82" s="160"/>
      <c r="X82" s="160" t="s">
        <v>106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107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0" t="s">
        <v>120</v>
      </c>
      <c r="D83" s="161"/>
      <c r="E83" s="162">
        <v>10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109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99</v>
      </c>
      <c r="B84" s="167" t="s">
        <v>63</v>
      </c>
      <c r="C84" s="188" t="s">
        <v>64</v>
      </c>
      <c r="D84" s="168"/>
      <c r="E84" s="169"/>
      <c r="F84" s="170"/>
      <c r="G84" s="170">
        <f>SUMIF(AG85:AG129,"&lt;&gt;NOR",G85:G129)</f>
        <v>0</v>
      </c>
      <c r="H84" s="170"/>
      <c r="I84" s="170">
        <f>SUM(I85:I129)</f>
        <v>0</v>
      </c>
      <c r="J84" s="170"/>
      <c r="K84" s="170">
        <f>SUM(K85:K129)</f>
        <v>0</v>
      </c>
      <c r="L84" s="170"/>
      <c r="M84" s="170">
        <f>SUM(M85:M129)</f>
        <v>0</v>
      </c>
      <c r="N84" s="170"/>
      <c r="O84" s="170">
        <f>SUM(O85:O129)</f>
        <v>0.32</v>
      </c>
      <c r="P84" s="170"/>
      <c r="Q84" s="170">
        <f>SUM(Q85:Q129)</f>
        <v>0</v>
      </c>
      <c r="R84" s="170"/>
      <c r="S84" s="170"/>
      <c r="T84" s="171"/>
      <c r="U84" s="165"/>
      <c r="V84" s="165">
        <f>SUM(V85:V129)</f>
        <v>9.7900000000000009</v>
      </c>
      <c r="W84" s="165"/>
      <c r="X84" s="165"/>
      <c r="AG84" t="s">
        <v>100</v>
      </c>
    </row>
    <row r="85" spans="1:60" outlineLevel="1" x14ac:dyDescent="0.2">
      <c r="A85" s="172">
        <v>25</v>
      </c>
      <c r="B85" s="173" t="s">
        <v>205</v>
      </c>
      <c r="C85" s="189" t="s">
        <v>206</v>
      </c>
      <c r="D85" s="174" t="s">
        <v>207</v>
      </c>
      <c r="E85" s="175">
        <v>46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15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 t="s">
        <v>196</v>
      </c>
      <c r="S85" s="177" t="s">
        <v>105</v>
      </c>
      <c r="T85" s="178" t="s">
        <v>105</v>
      </c>
      <c r="U85" s="160">
        <v>6.6000000000000003E-2</v>
      </c>
      <c r="V85" s="160">
        <f>ROUND(E85*U85,2)</f>
        <v>3.04</v>
      </c>
      <c r="W85" s="160"/>
      <c r="X85" s="160" t="s">
        <v>106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107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55" t="s">
        <v>208</v>
      </c>
      <c r="D86" s="256"/>
      <c r="E86" s="256"/>
      <c r="F86" s="256"/>
      <c r="G86" s="256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126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0" t="s">
        <v>209</v>
      </c>
      <c r="D87" s="161"/>
      <c r="E87" s="162">
        <v>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109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0" t="s">
        <v>210</v>
      </c>
      <c r="D88" s="161"/>
      <c r="E88" s="162">
        <v>30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109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0" t="s">
        <v>211</v>
      </c>
      <c r="D89" s="161"/>
      <c r="E89" s="162">
        <v>7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109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0" t="s">
        <v>212</v>
      </c>
      <c r="D90" s="161"/>
      <c r="E90" s="162">
        <v>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109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1" t="s">
        <v>112</v>
      </c>
      <c r="D91" s="163"/>
      <c r="E91" s="164">
        <v>46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109</v>
      </c>
      <c r="AH91" s="151">
        <v>1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26</v>
      </c>
      <c r="B92" s="173" t="s">
        <v>213</v>
      </c>
      <c r="C92" s="189" t="s">
        <v>214</v>
      </c>
      <c r="D92" s="174" t="s">
        <v>215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15</v>
      </c>
      <c r="M92" s="177">
        <f>G92*(1+L92/100)</f>
        <v>0</v>
      </c>
      <c r="N92" s="177">
        <v>3.0000000000000001E-3</v>
      </c>
      <c r="O92" s="177">
        <f>ROUND(E92*N92,2)</f>
        <v>0</v>
      </c>
      <c r="P92" s="177">
        <v>0</v>
      </c>
      <c r="Q92" s="177">
        <f>ROUND(E92*P92,2)</f>
        <v>0</v>
      </c>
      <c r="R92" s="177" t="s">
        <v>186</v>
      </c>
      <c r="S92" s="177" t="s">
        <v>105</v>
      </c>
      <c r="T92" s="178" t="s">
        <v>105</v>
      </c>
      <c r="U92" s="160">
        <v>0</v>
      </c>
      <c r="V92" s="160">
        <f>ROUND(E92*U92,2)</f>
        <v>0</v>
      </c>
      <c r="W92" s="160"/>
      <c r="X92" s="160" t="s">
        <v>187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188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0" t="s">
        <v>216</v>
      </c>
      <c r="D93" s="161"/>
      <c r="E93" s="162">
        <v>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109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27</v>
      </c>
      <c r="B94" s="173" t="s">
        <v>217</v>
      </c>
      <c r="C94" s="189" t="s">
        <v>218</v>
      </c>
      <c r="D94" s="174" t="s">
        <v>215</v>
      </c>
      <c r="E94" s="175">
        <v>1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15</v>
      </c>
      <c r="M94" s="177">
        <f>G94*(1+L94/100)</f>
        <v>0</v>
      </c>
      <c r="N94" s="177">
        <v>7.4999999999999997E-3</v>
      </c>
      <c r="O94" s="177">
        <f>ROUND(E94*N94,2)</f>
        <v>0.01</v>
      </c>
      <c r="P94" s="177">
        <v>0</v>
      </c>
      <c r="Q94" s="177">
        <f>ROUND(E94*P94,2)</f>
        <v>0</v>
      </c>
      <c r="R94" s="177" t="s">
        <v>186</v>
      </c>
      <c r="S94" s="177" t="s">
        <v>105</v>
      </c>
      <c r="T94" s="178" t="s">
        <v>105</v>
      </c>
      <c r="U94" s="160">
        <v>0</v>
      </c>
      <c r="V94" s="160">
        <f>ROUND(E94*U94,2)</f>
        <v>0</v>
      </c>
      <c r="W94" s="160"/>
      <c r="X94" s="160" t="s">
        <v>187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188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0" t="s">
        <v>216</v>
      </c>
      <c r="D95" s="161"/>
      <c r="E95" s="162">
        <v>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109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28</v>
      </c>
      <c r="B96" s="173" t="s">
        <v>219</v>
      </c>
      <c r="C96" s="189" t="s">
        <v>220</v>
      </c>
      <c r="D96" s="174" t="s">
        <v>215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15</v>
      </c>
      <c r="M96" s="177">
        <f>G96*(1+L96/100)</f>
        <v>0</v>
      </c>
      <c r="N96" s="177">
        <v>2.5999999999999999E-3</v>
      </c>
      <c r="O96" s="177">
        <f>ROUND(E96*N96,2)</f>
        <v>0</v>
      </c>
      <c r="P96" s="177">
        <v>0</v>
      </c>
      <c r="Q96" s="177">
        <f>ROUND(E96*P96,2)</f>
        <v>0</v>
      </c>
      <c r="R96" s="177" t="s">
        <v>186</v>
      </c>
      <c r="S96" s="177" t="s">
        <v>105</v>
      </c>
      <c r="T96" s="178" t="s">
        <v>105</v>
      </c>
      <c r="U96" s="160">
        <v>0</v>
      </c>
      <c r="V96" s="160">
        <f>ROUND(E96*U96,2)</f>
        <v>0</v>
      </c>
      <c r="W96" s="160"/>
      <c r="X96" s="160" t="s">
        <v>187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188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0" t="s">
        <v>221</v>
      </c>
      <c r="D97" s="161"/>
      <c r="E97" s="162">
        <v>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109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2">
        <v>29</v>
      </c>
      <c r="B98" s="173" t="s">
        <v>222</v>
      </c>
      <c r="C98" s="189" t="s">
        <v>223</v>
      </c>
      <c r="D98" s="174" t="s">
        <v>215</v>
      </c>
      <c r="E98" s="175">
        <v>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15</v>
      </c>
      <c r="M98" s="177">
        <f>G98*(1+L98/100)</f>
        <v>0</v>
      </c>
      <c r="N98" s="177">
        <v>5.1999999999999998E-3</v>
      </c>
      <c r="O98" s="177">
        <f>ROUND(E98*N98,2)</f>
        <v>0.01</v>
      </c>
      <c r="P98" s="177">
        <v>0</v>
      </c>
      <c r="Q98" s="177">
        <f>ROUND(E98*P98,2)</f>
        <v>0</v>
      </c>
      <c r="R98" s="177" t="s">
        <v>186</v>
      </c>
      <c r="S98" s="177" t="s">
        <v>105</v>
      </c>
      <c r="T98" s="178" t="s">
        <v>105</v>
      </c>
      <c r="U98" s="160">
        <v>0</v>
      </c>
      <c r="V98" s="160">
        <f>ROUND(E98*U98,2)</f>
        <v>0</v>
      </c>
      <c r="W98" s="160"/>
      <c r="X98" s="160" t="s">
        <v>187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188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0" t="s">
        <v>224</v>
      </c>
      <c r="D99" s="161"/>
      <c r="E99" s="162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109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0" t="s">
        <v>225</v>
      </c>
      <c r="D100" s="161"/>
      <c r="E100" s="162">
        <v>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109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2">
        <v>30</v>
      </c>
      <c r="B101" s="173" t="s">
        <v>226</v>
      </c>
      <c r="C101" s="189" t="s">
        <v>227</v>
      </c>
      <c r="D101" s="174" t="s">
        <v>215</v>
      </c>
      <c r="E101" s="175">
        <v>7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7">
        <v>1.2999999999999999E-2</v>
      </c>
      <c r="O101" s="177">
        <f>ROUND(E101*N101,2)</f>
        <v>0.09</v>
      </c>
      <c r="P101" s="177">
        <v>0</v>
      </c>
      <c r="Q101" s="177">
        <f>ROUND(E101*P101,2)</f>
        <v>0</v>
      </c>
      <c r="R101" s="177" t="s">
        <v>186</v>
      </c>
      <c r="S101" s="177" t="s">
        <v>105</v>
      </c>
      <c r="T101" s="178" t="s">
        <v>105</v>
      </c>
      <c r="U101" s="160">
        <v>0</v>
      </c>
      <c r="V101" s="160">
        <f>ROUND(E101*U101,2)</f>
        <v>0</v>
      </c>
      <c r="W101" s="160"/>
      <c r="X101" s="160" t="s">
        <v>187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188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0" t="s">
        <v>228</v>
      </c>
      <c r="D102" s="161"/>
      <c r="E102" s="162">
        <v>6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109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0" t="s">
        <v>224</v>
      </c>
      <c r="D103" s="161"/>
      <c r="E103" s="162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109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31</v>
      </c>
      <c r="B104" s="173" t="s">
        <v>229</v>
      </c>
      <c r="C104" s="189" t="s">
        <v>230</v>
      </c>
      <c r="D104" s="174" t="s">
        <v>207</v>
      </c>
      <c r="E104" s="175">
        <v>50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15</v>
      </c>
      <c r="M104" s="177">
        <f>G104*(1+L104/100)</f>
        <v>0</v>
      </c>
      <c r="N104" s="177">
        <v>1.0000000000000001E-5</v>
      </c>
      <c r="O104" s="177">
        <f>ROUND(E104*N104,2)</f>
        <v>0</v>
      </c>
      <c r="P104" s="177">
        <v>0</v>
      </c>
      <c r="Q104" s="177">
        <f>ROUND(E104*P104,2)</f>
        <v>0</v>
      </c>
      <c r="R104" s="177" t="s">
        <v>196</v>
      </c>
      <c r="S104" s="177" t="s">
        <v>105</v>
      </c>
      <c r="T104" s="178" t="s">
        <v>105</v>
      </c>
      <c r="U104" s="160">
        <v>0.08</v>
      </c>
      <c r="V104" s="160">
        <f>ROUND(E104*U104,2)</f>
        <v>4</v>
      </c>
      <c r="W104" s="160"/>
      <c r="X104" s="160" t="s">
        <v>106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107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55" t="s">
        <v>208</v>
      </c>
      <c r="D105" s="256"/>
      <c r="E105" s="256"/>
      <c r="F105" s="256"/>
      <c r="G105" s="256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0" t="s">
        <v>231</v>
      </c>
      <c r="D106" s="161"/>
      <c r="E106" s="162">
        <v>50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109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2">
        <v>32</v>
      </c>
      <c r="B107" s="173" t="s">
        <v>232</v>
      </c>
      <c r="C107" s="189" t="s">
        <v>233</v>
      </c>
      <c r="D107" s="174" t="s">
        <v>215</v>
      </c>
      <c r="E107" s="175">
        <v>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7">
        <v>4.1000000000000003E-3</v>
      </c>
      <c r="O107" s="177">
        <f>ROUND(E107*N107,2)</f>
        <v>0</v>
      </c>
      <c r="P107" s="177">
        <v>0</v>
      </c>
      <c r="Q107" s="177">
        <f>ROUND(E107*P107,2)</f>
        <v>0</v>
      </c>
      <c r="R107" s="177" t="s">
        <v>186</v>
      </c>
      <c r="S107" s="177" t="s">
        <v>105</v>
      </c>
      <c r="T107" s="178" t="s">
        <v>105</v>
      </c>
      <c r="U107" s="160">
        <v>0</v>
      </c>
      <c r="V107" s="160">
        <f>ROUND(E107*U107,2)</f>
        <v>0</v>
      </c>
      <c r="W107" s="160"/>
      <c r="X107" s="160" t="s">
        <v>187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188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0" t="s">
        <v>234</v>
      </c>
      <c r="D108" s="161"/>
      <c r="E108" s="162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109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72">
        <v>33</v>
      </c>
      <c r="B109" s="173" t="s">
        <v>235</v>
      </c>
      <c r="C109" s="189" t="s">
        <v>236</v>
      </c>
      <c r="D109" s="174" t="s">
        <v>215</v>
      </c>
      <c r="E109" s="175">
        <v>10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7">
        <v>2.0500000000000001E-2</v>
      </c>
      <c r="O109" s="177">
        <f>ROUND(E109*N109,2)</f>
        <v>0.21</v>
      </c>
      <c r="P109" s="177">
        <v>0</v>
      </c>
      <c r="Q109" s="177">
        <f>ROUND(E109*P109,2)</f>
        <v>0</v>
      </c>
      <c r="R109" s="177" t="s">
        <v>186</v>
      </c>
      <c r="S109" s="177" t="s">
        <v>105</v>
      </c>
      <c r="T109" s="178" t="s">
        <v>105</v>
      </c>
      <c r="U109" s="160">
        <v>0</v>
      </c>
      <c r="V109" s="160">
        <f>ROUND(E109*U109,2)</f>
        <v>0</v>
      </c>
      <c r="W109" s="160"/>
      <c r="X109" s="160" t="s">
        <v>187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188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0" t="s">
        <v>237</v>
      </c>
      <c r="D110" s="161"/>
      <c r="E110" s="162">
        <v>10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109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2">
        <v>34</v>
      </c>
      <c r="B111" s="173" t="s">
        <v>238</v>
      </c>
      <c r="C111" s="189" t="s">
        <v>239</v>
      </c>
      <c r="D111" s="174" t="s">
        <v>215</v>
      </c>
      <c r="E111" s="175">
        <v>3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7">
        <v>1.0000000000000001E-5</v>
      </c>
      <c r="O111" s="177">
        <f>ROUND(E111*N111,2)</f>
        <v>0</v>
      </c>
      <c r="P111" s="177">
        <v>0</v>
      </c>
      <c r="Q111" s="177">
        <f>ROUND(E111*P111,2)</f>
        <v>0</v>
      </c>
      <c r="R111" s="177" t="s">
        <v>196</v>
      </c>
      <c r="S111" s="177" t="s">
        <v>105</v>
      </c>
      <c r="T111" s="178" t="s">
        <v>105</v>
      </c>
      <c r="U111" s="160">
        <v>0.17599999999999999</v>
      </c>
      <c r="V111" s="160">
        <f>ROUND(E111*U111,2)</f>
        <v>0.53</v>
      </c>
      <c r="W111" s="160"/>
      <c r="X111" s="160" t="s">
        <v>106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107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5" t="s">
        <v>197</v>
      </c>
      <c r="D112" s="256"/>
      <c r="E112" s="256"/>
      <c r="F112" s="256"/>
      <c r="G112" s="256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2">
        <v>35</v>
      </c>
      <c r="B113" s="173" t="s">
        <v>240</v>
      </c>
      <c r="C113" s="189" t="s">
        <v>241</v>
      </c>
      <c r="D113" s="174" t="s">
        <v>215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7">
        <v>2.9E-4</v>
      </c>
      <c r="O113" s="177">
        <f>ROUND(E113*N113,2)</f>
        <v>0</v>
      </c>
      <c r="P113" s="177">
        <v>0</v>
      </c>
      <c r="Q113" s="177">
        <f>ROUND(E113*P113,2)</f>
        <v>0</v>
      </c>
      <c r="R113" s="177" t="s">
        <v>186</v>
      </c>
      <c r="S113" s="177" t="s">
        <v>105</v>
      </c>
      <c r="T113" s="178" t="s">
        <v>105</v>
      </c>
      <c r="U113" s="160">
        <v>0</v>
      </c>
      <c r="V113" s="160">
        <f>ROUND(E113*U113,2)</f>
        <v>0</v>
      </c>
      <c r="W113" s="160"/>
      <c r="X113" s="160" t="s">
        <v>187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188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0" t="s">
        <v>216</v>
      </c>
      <c r="D114" s="161"/>
      <c r="E114" s="162">
        <v>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109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2">
        <v>36</v>
      </c>
      <c r="B115" s="173" t="s">
        <v>242</v>
      </c>
      <c r="C115" s="189" t="s">
        <v>243</v>
      </c>
      <c r="D115" s="174" t="s">
        <v>215</v>
      </c>
      <c r="E115" s="175">
        <v>2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7">
        <v>6.6E-4</v>
      </c>
      <c r="O115" s="177">
        <f>ROUND(E115*N115,2)</f>
        <v>0</v>
      </c>
      <c r="P115" s="177">
        <v>0</v>
      </c>
      <c r="Q115" s="177">
        <f>ROUND(E115*P115,2)</f>
        <v>0</v>
      </c>
      <c r="R115" s="177" t="s">
        <v>186</v>
      </c>
      <c r="S115" s="177" t="s">
        <v>105</v>
      </c>
      <c r="T115" s="178" t="s">
        <v>105</v>
      </c>
      <c r="U115" s="160">
        <v>0</v>
      </c>
      <c r="V115" s="160">
        <f>ROUND(E115*U115,2)</f>
        <v>0</v>
      </c>
      <c r="W115" s="160"/>
      <c r="X115" s="160" t="s">
        <v>187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188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0" t="s">
        <v>244</v>
      </c>
      <c r="D116" s="161"/>
      <c r="E116" s="162">
        <v>2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109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72">
        <v>37</v>
      </c>
      <c r="B117" s="173" t="s">
        <v>245</v>
      </c>
      <c r="C117" s="189" t="s">
        <v>246</v>
      </c>
      <c r="D117" s="174" t="s">
        <v>215</v>
      </c>
      <c r="E117" s="175">
        <v>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15</v>
      </c>
      <c r="M117" s="177">
        <f>G117*(1+L117/100)</f>
        <v>0</v>
      </c>
      <c r="N117" s="177">
        <v>3.0000000000000001E-5</v>
      </c>
      <c r="O117" s="177">
        <f>ROUND(E117*N117,2)</f>
        <v>0</v>
      </c>
      <c r="P117" s="177">
        <v>0</v>
      </c>
      <c r="Q117" s="177">
        <f>ROUND(E117*P117,2)</f>
        <v>0</v>
      </c>
      <c r="R117" s="177" t="s">
        <v>196</v>
      </c>
      <c r="S117" s="177" t="s">
        <v>105</v>
      </c>
      <c r="T117" s="178" t="s">
        <v>105</v>
      </c>
      <c r="U117" s="160">
        <v>0.33</v>
      </c>
      <c r="V117" s="160">
        <f>ROUND(E117*U117,2)</f>
        <v>0.66</v>
      </c>
      <c r="W117" s="160"/>
      <c r="X117" s="160" t="s">
        <v>106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107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5" t="s">
        <v>197</v>
      </c>
      <c r="D118" s="256"/>
      <c r="E118" s="256"/>
      <c r="F118" s="256"/>
      <c r="G118" s="256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0" t="s">
        <v>247</v>
      </c>
      <c r="D119" s="161"/>
      <c r="E119" s="162">
        <v>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109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2">
        <v>38</v>
      </c>
      <c r="B120" s="173" t="s">
        <v>248</v>
      </c>
      <c r="C120" s="189" t="s">
        <v>249</v>
      </c>
      <c r="D120" s="174" t="s">
        <v>215</v>
      </c>
      <c r="E120" s="175">
        <v>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15</v>
      </c>
      <c r="M120" s="177">
        <f>G120*(1+L120/100)</f>
        <v>0</v>
      </c>
      <c r="N120" s="177">
        <v>1.6000000000000001E-3</v>
      </c>
      <c r="O120" s="177">
        <f>ROUND(E120*N120,2)</f>
        <v>0</v>
      </c>
      <c r="P120" s="177">
        <v>0</v>
      </c>
      <c r="Q120" s="177">
        <f>ROUND(E120*P120,2)</f>
        <v>0</v>
      </c>
      <c r="R120" s="177" t="s">
        <v>186</v>
      </c>
      <c r="S120" s="177" t="s">
        <v>105</v>
      </c>
      <c r="T120" s="178" t="s">
        <v>105</v>
      </c>
      <c r="U120" s="160">
        <v>0</v>
      </c>
      <c r="V120" s="160">
        <f>ROUND(E120*U120,2)</f>
        <v>0</v>
      </c>
      <c r="W120" s="160"/>
      <c r="X120" s="160" t="s">
        <v>187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188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0" t="s">
        <v>224</v>
      </c>
      <c r="D121" s="161"/>
      <c r="E121" s="162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109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2">
        <v>39</v>
      </c>
      <c r="B122" s="173" t="s">
        <v>250</v>
      </c>
      <c r="C122" s="189" t="s">
        <v>251</v>
      </c>
      <c r="D122" s="174" t="s">
        <v>215</v>
      </c>
      <c r="E122" s="175">
        <v>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15</v>
      </c>
      <c r="M122" s="177">
        <f>G122*(1+L122/100)</f>
        <v>0</v>
      </c>
      <c r="N122" s="177">
        <v>1.6000000000000001E-3</v>
      </c>
      <c r="O122" s="177">
        <f>ROUND(E122*N122,2)</f>
        <v>0</v>
      </c>
      <c r="P122" s="177">
        <v>0</v>
      </c>
      <c r="Q122" s="177">
        <f>ROUND(E122*P122,2)</f>
        <v>0</v>
      </c>
      <c r="R122" s="177" t="s">
        <v>186</v>
      </c>
      <c r="S122" s="177" t="s">
        <v>105</v>
      </c>
      <c r="T122" s="178" t="s">
        <v>105</v>
      </c>
      <c r="U122" s="160">
        <v>0</v>
      </c>
      <c r="V122" s="160">
        <f>ROUND(E122*U122,2)</f>
        <v>0</v>
      </c>
      <c r="W122" s="160"/>
      <c r="X122" s="160" t="s">
        <v>187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188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0" t="s">
        <v>216</v>
      </c>
      <c r="D123" s="161"/>
      <c r="E123" s="162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109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80">
        <v>40</v>
      </c>
      <c r="B124" s="181" t="s">
        <v>252</v>
      </c>
      <c r="C124" s="192" t="s">
        <v>253</v>
      </c>
      <c r="D124" s="182" t="s">
        <v>215</v>
      </c>
      <c r="E124" s="183">
        <v>3</v>
      </c>
      <c r="F124" s="184"/>
      <c r="G124" s="185">
        <f t="shared" ref="G124:G129" si="0">ROUND(E124*F124,2)</f>
        <v>0</v>
      </c>
      <c r="H124" s="184"/>
      <c r="I124" s="185">
        <f t="shared" ref="I124:I129" si="1">ROUND(E124*H124,2)</f>
        <v>0</v>
      </c>
      <c r="J124" s="184"/>
      <c r="K124" s="185">
        <f t="shared" ref="K124:K129" si="2">ROUND(E124*J124,2)</f>
        <v>0</v>
      </c>
      <c r="L124" s="185">
        <v>15</v>
      </c>
      <c r="M124" s="185">
        <f t="shared" ref="M124:M129" si="3">G124*(1+L124/100)</f>
        <v>0</v>
      </c>
      <c r="N124" s="185">
        <v>0</v>
      </c>
      <c r="O124" s="185">
        <f t="shared" ref="O124:O129" si="4">ROUND(E124*N124,2)</f>
        <v>0</v>
      </c>
      <c r="P124" s="185">
        <v>0</v>
      </c>
      <c r="Q124" s="185">
        <f t="shared" ref="Q124:Q129" si="5">ROUND(E124*P124,2)</f>
        <v>0</v>
      </c>
      <c r="R124" s="185"/>
      <c r="S124" s="185" t="s">
        <v>104</v>
      </c>
      <c r="T124" s="186" t="s">
        <v>254</v>
      </c>
      <c r="U124" s="160">
        <v>0.52</v>
      </c>
      <c r="V124" s="160">
        <f t="shared" ref="V124:V129" si="6">ROUND(E124*U124,2)</f>
        <v>1.56</v>
      </c>
      <c r="W124" s="160"/>
      <c r="X124" s="160" t="s">
        <v>106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107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80">
        <v>41</v>
      </c>
      <c r="B125" s="181" t="s">
        <v>255</v>
      </c>
      <c r="C125" s="192" t="s">
        <v>289</v>
      </c>
      <c r="D125" s="182" t="s">
        <v>256</v>
      </c>
      <c r="E125" s="183">
        <v>4</v>
      </c>
      <c r="F125" s="184"/>
      <c r="G125" s="185">
        <f t="shared" si="0"/>
        <v>0</v>
      </c>
      <c r="H125" s="184"/>
      <c r="I125" s="185">
        <f t="shared" si="1"/>
        <v>0</v>
      </c>
      <c r="J125" s="184"/>
      <c r="K125" s="185">
        <f t="shared" si="2"/>
        <v>0</v>
      </c>
      <c r="L125" s="185">
        <v>15</v>
      </c>
      <c r="M125" s="185">
        <f t="shared" si="3"/>
        <v>0</v>
      </c>
      <c r="N125" s="185">
        <v>0</v>
      </c>
      <c r="O125" s="185">
        <f t="shared" si="4"/>
        <v>0</v>
      </c>
      <c r="P125" s="185">
        <v>0</v>
      </c>
      <c r="Q125" s="185">
        <f t="shared" si="5"/>
        <v>0</v>
      </c>
      <c r="R125" s="185"/>
      <c r="S125" s="185" t="s">
        <v>104</v>
      </c>
      <c r="T125" s="186" t="s">
        <v>254</v>
      </c>
      <c r="U125" s="160">
        <v>0</v>
      </c>
      <c r="V125" s="160">
        <f t="shared" si="6"/>
        <v>0</v>
      </c>
      <c r="W125" s="160"/>
      <c r="X125" s="160" t="s">
        <v>257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258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80">
        <v>42</v>
      </c>
      <c r="B126" s="181" t="s">
        <v>259</v>
      </c>
      <c r="C126" s="192" t="s">
        <v>290</v>
      </c>
      <c r="D126" s="182" t="s">
        <v>256</v>
      </c>
      <c r="E126" s="183">
        <v>1</v>
      </c>
      <c r="F126" s="184"/>
      <c r="G126" s="185">
        <f t="shared" si="0"/>
        <v>0</v>
      </c>
      <c r="H126" s="184"/>
      <c r="I126" s="185">
        <f t="shared" si="1"/>
        <v>0</v>
      </c>
      <c r="J126" s="184"/>
      <c r="K126" s="185">
        <f t="shared" si="2"/>
        <v>0</v>
      </c>
      <c r="L126" s="185">
        <v>15</v>
      </c>
      <c r="M126" s="185">
        <f t="shared" si="3"/>
        <v>0</v>
      </c>
      <c r="N126" s="185">
        <v>0</v>
      </c>
      <c r="O126" s="185">
        <f t="shared" si="4"/>
        <v>0</v>
      </c>
      <c r="P126" s="185">
        <v>0</v>
      </c>
      <c r="Q126" s="185">
        <f t="shared" si="5"/>
        <v>0</v>
      </c>
      <c r="R126" s="185"/>
      <c r="S126" s="185" t="s">
        <v>104</v>
      </c>
      <c r="T126" s="186" t="s">
        <v>254</v>
      </c>
      <c r="U126" s="160">
        <v>0</v>
      </c>
      <c r="V126" s="160">
        <f t="shared" si="6"/>
        <v>0</v>
      </c>
      <c r="W126" s="160"/>
      <c r="X126" s="160" t="s">
        <v>257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258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0">
        <v>43</v>
      </c>
      <c r="B127" s="181" t="s">
        <v>260</v>
      </c>
      <c r="C127" s="192" t="s">
        <v>291</v>
      </c>
      <c r="D127" s="182" t="s">
        <v>256</v>
      </c>
      <c r="E127" s="183">
        <v>1</v>
      </c>
      <c r="F127" s="184"/>
      <c r="G127" s="185">
        <f t="shared" si="0"/>
        <v>0</v>
      </c>
      <c r="H127" s="184"/>
      <c r="I127" s="185">
        <f t="shared" si="1"/>
        <v>0</v>
      </c>
      <c r="J127" s="184"/>
      <c r="K127" s="185">
        <f t="shared" si="2"/>
        <v>0</v>
      </c>
      <c r="L127" s="185">
        <v>15</v>
      </c>
      <c r="M127" s="185">
        <f t="shared" si="3"/>
        <v>0</v>
      </c>
      <c r="N127" s="185">
        <v>0</v>
      </c>
      <c r="O127" s="185">
        <f t="shared" si="4"/>
        <v>0</v>
      </c>
      <c r="P127" s="185">
        <v>0</v>
      </c>
      <c r="Q127" s="185">
        <f t="shared" si="5"/>
        <v>0</v>
      </c>
      <c r="R127" s="185"/>
      <c r="S127" s="185" t="s">
        <v>104</v>
      </c>
      <c r="T127" s="186" t="s">
        <v>254</v>
      </c>
      <c r="U127" s="160">
        <v>0</v>
      </c>
      <c r="V127" s="160">
        <f t="shared" si="6"/>
        <v>0</v>
      </c>
      <c r="W127" s="160"/>
      <c r="X127" s="160" t="s">
        <v>257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258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80">
        <v>44</v>
      </c>
      <c r="B128" s="181" t="s">
        <v>261</v>
      </c>
      <c r="C128" s="192" t="s">
        <v>262</v>
      </c>
      <c r="D128" s="182" t="s">
        <v>256</v>
      </c>
      <c r="E128" s="183">
        <v>1</v>
      </c>
      <c r="F128" s="184"/>
      <c r="G128" s="185">
        <f t="shared" si="0"/>
        <v>0</v>
      </c>
      <c r="H128" s="184"/>
      <c r="I128" s="185">
        <f t="shared" si="1"/>
        <v>0</v>
      </c>
      <c r="J128" s="184"/>
      <c r="K128" s="185">
        <f t="shared" si="2"/>
        <v>0</v>
      </c>
      <c r="L128" s="185">
        <v>15</v>
      </c>
      <c r="M128" s="185">
        <f t="shared" si="3"/>
        <v>0</v>
      </c>
      <c r="N128" s="185">
        <v>0</v>
      </c>
      <c r="O128" s="185">
        <f t="shared" si="4"/>
        <v>0</v>
      </c>
      <c r="P128" s="185">
        <v>0</v>
      </c>
      <c r="Q128" s="185">
        <f t="shared" si="5"/>
        <v>0</v>
      </c>
      <c r="R128" s="185"/>
      <c r="S128" s="185" t="s">
        <v>104</v>
      </c>
      <c r="T128" s="186" t="s">
        <v>254</v>
      </c>
      <c r="U128" s="160">
        <v>0</v>
      </c>
      <c r="V128" s="160">
        <f t="shared" si="6"/>
        <v>0</v>
      </c>
      <c r="W128" s="160"/>
      <c r="X128" s="160" t="s">
        <v>257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258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80">
        <v>45</v>
      </c>
      <c r="B129" s="181" t="s">
        <v>263</v>
      </c>
      <c r="C129" s="192" t="s">
        <v>292</v>
      </c>
      <c r="D129" s="182" t="s">
        <v>256</v>
      </c>
      <c r="E129" s="183">
        <v>1</v>
      </c>
      <c r="F129" s="184"/>
      <c r="G129" s="185">
        <f t="shared" si="0"/>
        <v>0</v>
      </c>
      <c r="H129" s="184"/>
      <c r="I129" s="185">
        <f t="shared" si="1"/>
        <v>0</v>
      </c>
      <c r="J129" s="184"/>
      <c r="K129" s="185">
        <f t="shared" si="2"/>
        <v>0</v>
      </c>
      <c r="L129" s="185">
        <v>15</v>
      </c>
      <c r="M129" s="185">
        <f t="shared" si="3"/>
        <v>0</v>
      </c>
      <c r="N129" s="185">
        <v>0</v>
      </c>
      <c r="O129" s="185">
        <f t="shared" si="4"/>
        <v>0</v>
      </c>
      <c r="P129" s="185">
        <v>0</v>
      </c>
      <c r="Q129" s="185">
        <f t="shared" si="5"/>
        <v>0</v>
      </c>
      <c r="R129" s="185"/>
      <c r="S129" s="185" t="s">
        <v>104</v>
      </c>
      <c r="T129" s="186" t="s">
        <v>254</v>
      </c>
      <c r="U129" s="160">
        <v>0</v>
      </c>
      <c r="V129" s="160">
        <f t="shared" si="6"/>
        <v>0</v>
      </c>
      <c r="W129" s="160"/>
      <c r="X129" s="160" t="s">
        <v>257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258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6" t="s">
        <v>99</v>
      </c>
      <c r="B130" s="167" t="s">
        <v>65</v>
      </c>
      <c r="C130" s="188" t="s">
        <v>66</v>
      </c>
      <c r="D130" s="168"/>
      <c r="E130" s="169"/>
      <c r="F130" s="170"/>
      <c r="G130" s="170">
        <f>SUMIF(AG131:AG132,"&lt;&gt;NOR",G131:G132)</f>
        <v>0</v>
      </c>
      <c r="H130" s="170"/>
      <c r="I130" s="170">
        <f>SUM(I131:I132)</f>
        <v>0</v>
      </c>
      <c r="J130" s="170"/>
      <c r="K130" s="170">
        <f>SUM(K131:K132)</f>
        <v>0</v>
      </c>
      <c r="L130" s="170"/>
      <c r="M130" s="170">
        <f>SUM(M131:M132)</f>
        <v>0</v>
      </c>
      <c r="N130" s="170"/>
      <c r="O130" s="170">
        <f>SUM(O131:O132)</f>
        <v>0</v>
      </c>
      <c r="P130" s="170"/>
      <c r="Q130" s="170">
        <f>SUM(Q131:Q132)</f>
        <v>0</v>
      </c>
      <c r="R130" s="170"/>
      <c r="S130" s="170"/>
      <c r="T130" s="171"/>
      <c r="U130" s="165"/>
      <c r="V130" s="165">
        <f>SUM(V131:V132)</f>
        <v>11.46</v>
      </c>
      <c r="W130" s="165"/>
      <c r="X130" s="165"/>
      <c r="AG130" t="s">
        <v>100</v>
      </c>
    </row>
    <row r="131" spans="1:60" ht="22.5" outlineLevel="1" x14ac:dyDescent="0.2">
      <c r="A131" s="172">
        <v>46</v>
      </c>
      <c r="B131" s="173" t="s">
        <v>264</v>
      </c>
      <c r="C131" s="189" t="s">
        <v>265</v>
      </c>
      <c r="D131" s="174" t="s">
        <v>166</v>
      </c>
      <c r="E131" s="175">
        <v>54.189059999999998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 t="s">
        <v>196</v>
      </c>
      <c r="S131" s="177" t="s">
        <v>105</v>
      </c>
      <c r="T131" s="178" t="s">
        <v>105</v>
      </c>
      <c r="U131" s="160">
        <v>0.21149999999999999</v>
      </c>
      <c r="V131" s="160">
        <f>ROUND(E131*U131,2)</f>
        <v>11.46</v>
      </c>
      <c r="W131" s="160"/>
      <c r="X131" s="160" t="s">
        <v>266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267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55" t="s">
        <v>268</v>
      </c>
      <c r="D132" s="256"/>
      <c r="E132" s="256"/>
      <c r="F132" s="256"/>
      <c r="G132" s="256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6" t="s">
        <v>99</v>
      </c>
      <c r="B133" s="167" t="s">
        <v>67</v>
      </c>
      <c r="C133" s="188" t="s">
        <v>68</v>
      </c>
      <c r="D133" s="168"/>
      <c r="E133" s="169"/>
      <c r="F133" s="170"/>
      <c r="G133" s="170">
        <f>SUMIF(AG134:AG134,"&lt;&gt;NOR",G134:G134)</f>
        <v>0</v>
      </c>
      <c r="H133" s="170"/>
      <c r="I133" s="170">
        <f>SUM(I134:I134)</f>
        <v>0</v>
      </c>
      <c r="J133" s="170"/>
      <c r="K133" s="170">
        <f>SUM(K134:K134)</f>
        <v>0</v>
      </c>
      <c r="L133" s="170"/>
      <c r="M133" s="170">
        <f>SUM(M134:M134)</f>
        <v>0</v>
      </c>
      <c r="N133" s="170"/>
      <c r="O133" s="170">
        <f>SUM(O134:O134)</f>
        <v>0</v>
      </c>
      <c r="P133" s="170"/>
      <c r="Q133" s="170">
        <f>SUM(Q134:Q134)</f>
        <v>0</v>
      </c>
      <c r="R133" s="170"/>
      <c r="S133" s="170"/>
      <c r="T133" s="171"/>
      <c r="U133" s="165"/>
      <c r="V133" s="165">
        <f>SUM(V134:V134)</f>
        <v>5.66</v>
      </c>
      <c r="W133" s="165"/>
      <c r="X133" s="165"/>
      <c r="AG133" t="s">
        <v>100</v>
      </c>
    </row>
    <row r="134" spans="1:60" outlineLevel="1" x14ac:dyDescent="0.2">
      <c r="A134" s="180">
        <v>47</v>
      </c>
      <c r="B134" s="181" t="s">
        <v>269</v>
      </c>
      <c r="C134" s="192" t="s">
        <v>270</v>
      </c>
      <c r="D134" s="182" t="s">
        <v>207</v>
      </c>
      <c r="E134" s="183">
        <v>96</v>
      </c>
      <c r="F134" s="184"/>
      <c r="G134" s="185">
        <f>ROUND(E134*F134,2)</f>
        <v>0</v>
      </c>
      <c r="H134" s="184"/>
      <c r="I134" s="185">
        <f>ROUND(E134*H134,2)</f>
        <v>0</v>
      </c>
      <c r="J134" s="184"/>
      <c r="K134" s="185">
        <f>ROUND(E134*J134,2)</f>
        <v>0</v>
      </c>
      <c r="L134" s="185">
        <v>15</v>
      </c>
      <c r="M134" s="185">
        <f>G134*(1+L134/100)</f>
        <v>0</v>
      </c>
      <c r="N134" s="185">
        <v>0</v>
      </c>
      <c r="O134" s="185">
        <f>ROUND(E134*N134,2)</f>
        <v>0</v>
      </c>
      <c r="P134" s="185">
        <v>0</v>
      </c>
      <c r="Q134" s="185">
        <f>ROUND(E134*P134,2)</f>
        <v>0</v>
      </c>
      <c r="R134" s="185"/>
      <c r="S134" s="185" t="s">
        <v>104</v>
      </c>
      <c r="T134" s="186" t="s">
        <v>105</v>
      </c>
      <c r="U134" s="160">
        <v>5.8999999999999997E-2</v>
      </c>
      <c r="V134" s="160">
        <f>ROUND(E134*U134,2)</f>
        <v>5.66</v>
      </c>
      <c r="W134" s="160"/>
      <c r="X134" s="160" t="s">
        <v>106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107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66" t="s">
        <v>99</v>
      </c>
      <c r="B135" s="167" t="s">
        <v>71</v>
      </c>
      <c r="C135" s="188" t="s">
        <v>27</v>
      </c>
      <c r="D135" s="168"/>
      <c r="E135" s="169"/>
      <c r="F135" s="170"/>
      <c r="G135" s="170">
        <f>SUMIF(AG136:AG137,"&lt;&gt;NOR",G136:G137)</f>
        <v>0</v>
      </c>
      <c r="H135" s="170"/>
      <c r="I135" s="170">
        <f>SUM(I136:I137)</f>
        <v>0</v>
      </c>
      <c r="J135" s="170"/>
      <c r="K135" s="170">
        <f>SUM(K136:K137)</f>
        <v>0</v>
      </c>
      <c r="L135" s="170"/>
      <c r="M135" s="170">
        <f>SUM(M136:M137)</f>
        <v>0</v>
      </c>
      <c r="N135" s="170"/>
      <c r="O135" s="170">
        <f>SUM(O136:O137)</f>
        <v>0</v>
      </c>
      <c r="P135" s="170"/>
      <c r="Q135" s="170">
        <f>SUM(Q136:Q137)</f>
        <v>0</v>
      </c>
      <c r="R135" s="170"/>
      <c r="S135" s="170"/>
      <c r="T135" s="171"/>
      <c r="U135" s="165"/>
      <c r="V135" s="165">
        <f>SUM(V136:V137)</f>
        <v>0</v>
      </c>
      <c r="W135" s="165"/>
      <c r="X135" s="165"/>
      <c r="AG135" t="s">
        <v>100</v>
      </c>
    </row>
    <row r="136" spans="1:60" outlineLevel="1" x14ac:dyDescent="0.2">
      <c r="A136" s="172">
        <v>48</v>
      </c>
      <c r="B136" s="173" t="s">
        <v>271</v>
      </c>
      <c r="C136" s="189" t="s">
        <v>272</v>
      </c>
      <c r="D136" s="174" t="s">
        <v>273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15</v>
      </c>
      <c r="M136" s="177">
        <f>G136*(1+L136/100)</f>
        <v>0</v>
      </c>
      <c r="N136" s="177">
        <v>0</v>
      </c>
      <c r="O136" s="177">
        <f>ROUND(E136*N136,2)</f>
        <v>0</v>
      </c>
      <c r="P136" s="177">
        <v>0</v>
      </c>
      <c r="Q136" s="177">
        <f>ROUND(E136*P136,2)</f>
        <v>0</v>
      </c>
      <c r="R136" s="177"/>
      <c r="S136" s="177" t="s">
        <v>104</v>
      </c>
      <c r="T136" s="178" t="s">
        <v>254</v>
      </c>
      <c r="U136" s="160">
        <v>0</v>
      </c>
      <c r="V136" s="160">
        <f>ROUND(E136*U136,2)</f>
        <v>0</v>
      </c>
      <c r="W136" s="160"/>
      <c r="X136" s="160" t="s">
        <v>274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275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53" t="s">
        <v>276</v>
      </c>
      <c r="D137" s="254"/>
      <c r="E137" s="254"/>
      <c r="F137" s="254"/>
      <c r="G137" s="254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6" t="s">
        <v>99</v>
      </c>
      <c r="B138" s="167" t="s">
        <v>69</v>
      </c>
      <c r="C138" s="188" t="s">
        <v>70</v>
      </c>
      <c r="D138" s="168"/>
      <c r="E138" s="169"/>
      <c r="F138" s="170"/>
      <c r="G138" s="170">
        <f>SUMIF(AG139:AG139,"&lt;&gt;NOR",G139:G139)</f>
        <v>0</v>
      </c>
      <c r="H138" s="170"/>
      <c r="I138" s="170">
        <f>SUM(I139:I139)</f>
        <v>0</v>
      </c>
      <c r="J138" s="170"/>
      <c r="K138" s="170">
        <f>SUM(K139:K139)</f>
        <v>0</v>
      </c>
      <c r="L138" s="170"/>
      <c r="M138" s="170">
        <f>SUM(M139:M139)</f>
        <v>0</v>
      </c>
      <c r="N138" s="170"/>
      <c r="O138" s="170">
        <f>SUM(O139:O139)</f>
        <v>0.01</v>
      </c>
      <c r="P138" s="170"/>
      <c r="Q138" s="170">
        <f>SUM(Q139:Q139)</f>
        <v>0</v>
      </c>
      <c r="R138" s="170"/>
      <c r="S138" s="170"/>
      <c r="T138" s="171"/>
      <c r="U138" s="165"/>
      <c r="V138" s="165">
        <f>SUM(V139:V139)</f>
        <v>2.5</v>
      </c>
      <c r="W138" s="165"/>
      <c r="X138" s="165"/>
      <c r="AG138" t="s">
        <v>100</v>
      </c>
    </row>
    <row r="139" spans="1:60" outlineLevel="1" x14ac:dyDescent="0.2">
      <c r="A139" s="180">
        <v>49</v>
      </c>
      <c r="B139" s="181" t="s">
        <v>277</v>
      </c>
      <c r="C139" s="192" t="s">
        <v>278</v>
      </c>
      <c r="D139" s="182" t="s">
        <v>207</v>
      </c>
      <c r="E139" s="183">
        <v>96</v>
      </c>
      <c r="F139" s="184"/>
      <c r="G139" s="185">
        <f>ROUND(E139*F139,2)</f>
        <v>0</v>
      </c>
      <c r="H139" s="184"/>
      <c r="I139" s="185">
        <f>ROUND(E139*H139,2)</f>
        <v>0</v>
      </c>
      <c r="J139" s="184"/>
      <c r="K139" s="185">
        <f>ROUND(E139*J139,2)</f>
        <v>0</v>
      </c>
      <c r="L139" s="185">
        <v>15</v>
      </c>
      <c r="M139" s="185">
        <f>G139*(1+L139/100)</f>
        <v>0</v>
      </c>
      <c r="N139" s="185">
        <v>6.0000000000000002E-5</v>
      </c>
      <c r="O139" s="185">
        <f>ROUND(E139*N139,2)</f>
        <v>0.01</v>
      </c>
      <c r="P139" s="185">
        <v>0</v>
      </c>
      <c r="Q139" s="185">
        <f>ROUND(E139*P139,2)</f>
        <v>0</v>
      </c>
      <c r="R139" s="185"/>
      <c r="S139" s="185" t="s">
        <v>105</v>
      </c>
      <c r="T139" s="186" t="s">
        <v>105</v>
      </c>
      <c r="U139" s="160">
        <v>2.5999999999999999E-2</v>
      </c>
      <c r="V139" s="160">
        <f>ROUND(E139*U139,2)</f>
        <v>2.5</v>
      </c>
      <c r="W139" s="160"/>
      <c r="X139" s="160" t="s">
        <v>106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107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66" t="s">
        <v>99</v>
      </c>
      <c r="B140" s="167" t="s">
        <v>71</v>
      </c>
      <c r="C140" s="188" t="s">
        <v>27</v>
      </c>
      <c r="D140" s="168"/>
      <c r="E140" s="169"/>
      <c r="F140" s="170"/>
      <c r="G140" s="170">
        <f>SUMIF(AG141:AG142,"&lt;&gt;NOR",G141:G142)</f>
        <v>0</v>
      </c>
      <c r="H140" s="170"/>
      <c r="I140" s="170">
        <f>SUM(I141:I142)</f>
        <v>0</v>
      </c>
      <c r="J140" s="170"/>
      <c r="K140" s="170">
        <f>SUM(K141:K142)</f>
        <v>0</v>
      </c>
      <c r="L140" s="170"/>
      <c r="M140" s="170">
        <f>SUM(M141:M142)</f>
        <v>0</v>
      </c>
      <c r="N140" s="170"/>
      <c r="O140" s="170">
        <f>SUM(O141:O142)</f>
        <v>0</v>
      </c>
      <c r="P140" s="170"/>
      <c r="Q140" s="170">
        <f>SUM(Q141:Q142)</f>
        <v>0</v>
      </c>
      <c r="R140" s="170"/>
      <c r="S140" s="170"/>
      <c r="T140" s="171"/>
      <c r="U140" s="165"/>
      <c r="V140" s="165">
        <f>SUM(V141:V142)</f>
        <v>0</v>
      </c>
      <c r="W140" s="165"/>
      <c r="X140" s="165"/>
      <c r="AG140" t="s">
        <v>100</v>
      </c>
    </row>
    <row r="141" spans="1:60" outlineLevel="1" x14ac:dyDescent="0.2">
      <c r="A141" s="172">
        <v>50</v>
      </c>
      <c r="B141" s="173" t="s">
        <v>279</v>
      </c>
      <c r="C141" s="189" t="s">
        <v>280</v>
      </c>
      <c r="D141" s="174" t="s">
        <v>273</v>
      </c>
      <c r="E141" s="175">
        <v>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15</v>
      </c>
      <c r="M141" s="177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7"/>
      <c r="S141" s="177" t="s">
        <v>104</v>
      </c>
      <c r="T141" s="178" t="s">
        <v>254</v>
      </c>
      <c r="U141" s="160">
        <v>0</v>
      </c>
      <c r="V141" s="160">
        <f>ROUND(E141*U141,2)</f>
        <v>0</v>
      </c>
      <c r="W141" s="160"/>
      <c r="X141" s="160" t="s">
        <v>274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275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53" t="s">
        <v>281</v>
      </c>
      <c r="D142" s="254"/>
      <c r="E142" s="254"/>
      <c r="F142" s="254"/>
      <c r="G142" s="254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79" t="str">
        <f>C142</f>
        <v>Zaměření a vytýčení stávajících inženýrských sítí v místě stavby z hlediska jejich ochrany při provádění stavby.</v>
      </c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3"/>
      <c r="B143" s="4"/>
      <c r="C143" s="19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86</v>
      </c>
    </row>
    <row r="144" spans="1:60" x14ac:dyDescent="0.2">
      <c r="A144" s="154"/>
      <c r="B144" s="155" t="s">
        <v>29</v>
      </c>
      <c r="C144" s="194"/>
      <c r="D144" s="156"/>
      <c r="E144" s="157"/>
      <c r="F144" s="157"/>
      <c r="G144" s="187">
        <f>G8+G72+G76+G84+G130+G133+G135+G138+G140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282</v>
      </c>
    </row>
    <row r="145" spans="3:33" x14ac:dyDescent="0.2">
      <c r="C145" s="195"/>
      <c r="D145" s="10"/>
      <c r="AG145" t="s">
        <v>283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sheetProtection password="D3B1" sheet="1" objects="1" scenarios="1"/>
  <mergeCells count="25">
    <mergeCell ref="C23:G23"/>
    <mergeCell ref="A1:G1"/>
    <mergeCell ref="C2:G2"/>
    <mergeCell ref="C3:G3"/>
    <mergeCell ref="C4:G4"/>
    <mergeCell ref="C70:G70"/>
    <mergeCell ref="C26:G26"/>
    <mergeCell ref="C29:G29"/>
    <mergeCell ref="C37:G37"/>
    <mergeCell ref="C40:G40"/>
    <mergeCell ref="C43:G43"/>
    <mergeCell ref="C46:G46"/>
    <mergeCell ref="C50:G50"/>
    <mergeCell ref="C58:G58"/>
    <mergeCell ref="C59:G59"/>
    <mergeCell ref="C62:G62"/>
    <mergeCell ref="C65:G65"/>
    <mergeCell ref="C137:G137"/>
    <mergeCell ref="C142:G142"/>
    <mergeCell ref="C74:G74"/>
    <mergeCell ref="C86:G86"/>
    <mergeCell ref="C105:G105"/>
    <mergeCell ref="C112:G112"/>
    <mergeCell ref="C118:G118"/>
    <mergeCell ref="C132:G132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2019-03-19T12:27:02Z</cp:lastPrinted>
  <dcterms:created xsi:type="dcterms:W3CDTF">2009-04-08T07:15:50Z</dcterms:created>
  <dcterms:modified xsi:type="dcterms:W3CDTF">2020-02-12T13:07:44Z</dcterms:modified>
</cp:coreProperties>
</file>